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5" windowWidth="14520" windowHeight="12735" tabRatio="954" firstSheet="1" activeTab="11"/>
  </bookViews>
  <sheets>
    <sheet name="IMPORT1" sheetId="1" state="hidden" r:id="rId1"/>
    <sheet name="FATU HIVA" sheetId="20" r:id="rId2"/>
    <sheet name="IMPORT2" sheetId="26" state="hidden" r:id="rId3"/>
    <sheet name="HIVA OA" sheetId="25" r:id="rId4"/>
    <sheet name="IMPORT3" sheetId="39" state="hidden" r:id="rId5"/>
    <sheet name="NUKU HIVA" sheetId="40" r:id="rId6"/>
    <sheet name="IMPORT4" sheetId="41" state="hidden" r:id="rId7"/>
    <sheet name="TAHUATA" sheetId="46" r:id="rId8"/>
    <sheet name="IMPORT5" sheetId="47" state="hidden" r:id="rId9"/>
    <sheet name="UA HUKA" sheetId="54" r:id="rId10"/>
    <sheet name="IMPORT6" sheetId="55" state="hidden" r:id="rId11"/>
    <sheet name="UA POU" sheetId="62" r:id="rId12"/>
  </sheets>
  <calcPr calcId="145621"/>
</workbook>
</file>

<file path=xl/calcChain.xml><?xml version="1.0" encoding="utf-8"?>
<calcChain xmlns="http://schemas.openxmlformats.org/spreadsheetml/2006/main">
  <c r="O7" i="20" l="1"/>
  <c r="O6" i="20"/>
  <c r="M7" i="20"/>
  <c r="M6" i="20"/>
  <c r="L7" i="20"/>
  <c r="L6" i="20"/>
  <c r="K7" i="20"/>
  <c r="K6" i="20"/>
  <c r="I7" i="20"/>
  <c r="I6" i="20"/>
  <c r="G7" i="20"/>
  <c r="G6" i="20"/>
  <c r="F6" i="20"/>
  <c r="F7" i="20"/>
  <c r="E7" i="20"/>
  <c r="E6" i="20"/>
  <c r="O7" i="25"/>
  <c r="O8" i="25"/>
  <c r="O9" i="25"/>
  <c r="O10" i="25"/>
  <c r="O11" i="25"/>
  <c r="O6" i="25"/>
  <c r="M7" i="25"/>
  <c r="M8" i="25"/>
  <c r="M9" i="25"/>
  <c r="M10" i="25"/>
  <c r="M11" i="25"/>
  <c r="M6" i="25"/>
  <c r="L7" i="25"/>
  <c r="L8" i="25"/>
  <c r="L9" i="25"/>
  <c r="L10" i="25"/>
  <c r="L11" i="25"/>
  <c r="L6" i="25"/>
  <c r="K7" i="25"/>
  <c r="K8" i="25"/>
  <c r="K9" i="25"/>
  <c r="K10" i="25"/>
  <c r="K11" i="25"/>
  <c r="K6" i="25"/>
  <c r="I7" i="25"/>
  <c r="I8" i="25"/>
  <c r="I9" i="25"/>
  <c r="I10" i="25"/>
  <c r="I11" i="25"/>
  <c r="I6" i="25"/>
  <c r="G7" i="25"/>
  <c r="G8" i="25"/>
  <c r="G9" i="25"/>
  <c r="G10" i="25"/>
  <c r="G11" i="25"/>
  <c r="G6" i="25"/>
  <c r="E7" i="25"/>
  <c r="F7" i="25"/>
  <c r="E8" i="25"/>
  <c r="F8" i="25"/>
  <c r="E9" i="25"/>
  <c r="F9" i="25"/>
  <c r="E10" i="25"/>
  <c r="F10" i="25"/>
  <c r="E11" i="25"/>
  <c r="F11" i="25"/>
  <c r="F6" i="25"/>
  <c r="E6" i="25"/>
  <c r="O7" i="40"/>
  <c r="O8" i="40"/>
  <c r="O9" i="40"/>
  <c r="O10" i="40"/>
  <c r="O6" i="40"/>
  <c r="M7" i="40"/>
  <c r="M8" i="40"/>
  <c r="M9" i="40"/>
  <c r="M10" i="40"/>
  <c r="M6" i="40"/>
  <c r="L7" i="40"/>
  <c r="L8" i="40"/>
  <c r="L9" i="40"/>
  <c r="L10" i="40"/>
  <c r="L6" i="40"/>
  <c r="L5" i="40" s="1"/>
  <c r="L15" i="40" s="1"/>
  <c r="K7" i="40"/>
  <c r="K8" i="40"/>
  <c r="K9" i="40"/>
  <c r="K10" i="40"/>
  <c r="K6" i="40"/>
  <c r="I7" i="40"/>
  <c r="I8" i="40"/>
  <c r="I9" i="40"/>
  <c r="I10" i="40"/>
  <c r="I6" i="40"/>
  <c r="G7" i="40"/>
  <c r="G8" i="40"/>
  <c r="G9" i="40"/>
  <c r="G10" i="40"/>
  <c r="G6" i="40"/>
  <c r="E7" i="40"/>
  <c r="F7" i="40"/>
  <c r="E8" i="40"/>
  <c r="F8" i="40"/>
  <c r="E9" i="40"/>
  <c r="F9" i="40"/>
  <c r="E10" i="40"/>
  <c r="F10" i="40"/>
  <c r="F6" i="40"/>
  <c r="E6" i="40"/>
  <c r="O7" i="46"/>
  <c r="O8" i="46"/>
  <c r="O9" i="46"/>
  <c r="O6" i="46"/>
  <c r="M7" i="46"/>
  <c r="M8" i="46"/>
  <c r="M9" i="46"/>
  <c r="M6" i="46"/>
  <c r="L7" i="46"/>
  <c r="L8" i="46"/>
  <c r="L9" i="46"/>
  <c r="L6" i="46"/>
  <c r="K7" i="46"/>
  <c r="K8" i="46"/>
  <c r="K9" i="46"/>
  <c r="K6" i="46"/>
  <c r="I7" i="46"/>
  <c r="I8" i="46"/>
  <c r="I9" i="46"/>
  <c r="I6" i="46"/>
  <c r="G7" i="46"/>
  <c r="G8" i="46"/>
  <c r="G9" i="46"/>
  <c r="G6" i="46"/>
  <c r="E7" i="46"/>
  <c r="F7" i="46"/>
  <c r="E8" i="46"/>
  <c r="F8" i="46"/>
  <c r="E9" i="46"/>
  <c r="F9" i="46"/>
  <c r="F6" i="46"/>
  <c r="E6" i="46"/>
  <c r="O7" i="54"/>
  <c r="O6" i="54"/>
  <c r="M7" i="54"/>
  <c r="M6" i="54"/>
  <c r="L7" i="54"/>
  <c r="L6" i="54"/>
  <c r="K7" i="54"/>
  <c r="K6" i="54"/>
  <c r="I7" i="54"/>
  <c r="I6" i="54"/>
  <c r="G7" i="54"/>
  <c r="G6" i="54"/>
  <c r="E7" i="54"/>
  <c r="F7" i="54"/>
  <c r="F6" i="54"/>
  <c r="E6" i="54"/>
  <c r="O7" i="62"/>
  <c r="O8" i="62"/>
  <c r="O9" i="62"/>
  <c r="O10" i="62"/>
  <c r="O11" i="62"/>
  <c r="O6" i="62"/>
  <c r="M7" i="62"/>
  <c r="M8" i="62"/>
  <c r="M9" i="62"/>
  <c r="M10" i="62"/>
  <c r="M11" i="62"/>
  <c r="M6" i="62"/>
  <c r="L7" i="62"/>
  <c r="L8" i="62"/>
  <c r="L9" i="62"/>
  <c r="L10" i="62"/>
  <c r="L11" i="62"/>
  <c r="L6" i="62"/>
  <c r="K7" i="62"/>
  <c r="K8" i="62"/>
  <c r="K9" i="62"/>
  <c r="K10" i="62"/>
  <c r="K11" i="62"/>
  <c r="K6" i="62"/>
  <c r="I7" i="62"/>
  <c r="I8" i="62"/>
  <c r="I9" i="62"/>
  <c r="I10" i="62"/>
  <c r="I11" i="62"/>
  <c r="I6" i="62"/>
  <c r="G7" i="62"/>
  <c r="G8" i="62"/>
  <c r="G9" i="62"/>
  <c r="G10" i="62"/>
  <c r="G11" i="62"/>
  <c r="G6" i="62"/>
  <c r="F7" i="62"/>
  <c r="F8" i="62"/>
  <c r="F9" i="62"/>
  <c r="F10" i="62"/>
  <c r="F11" i="62"/>
  <c r="F6" i="62"/>
  <c r="E7" i="62"/>
  <c r="E8" i="62"/>
  <c r="E9" i="62"/>
  <c r="E10" i="62"/>
  <c r="E11" i="62"/>
  <c r="E6" i="62"/>
  <c r="G5" i="40" l="1"/>
  <c r="G15" i="40" s="1"/>
  <c r="I5" i="40"/>
  <c r="I15" i="40" s="1"/>
  <c r="D16" i="62"/>
  <c r="P14" i="62"/>
  <c r="O14" i="62"/>
  <c r="N14" i="62"/>
  <c r="M14" i="62"/>
  <c r="O5" i="62"/>
  <c r="O16" i="62" s="1"/>
  <c r="M5" i="62"/>
  <c r="M16" i="62" s="1"/>
  <c r="K5" i="62"/>
  <c r="K16" i="62" s="1"/>
  <c r="I5" i="62"/>
  <c r="I16" i="62" s="1"/>
  <c r="F5" i="62"/>
  <c r="F16" i="62" s="1"/>
  <c r="E5" i="62"/>
  <c r="E16" i="62" s="1"/>
  <c r="C3" i="62"/>
  <c r="D12" i="54"/>
  <c r="P10" i="54"/>
  <c r="O10" i="54"/>
  <c r="N10" i="54"/>
  <c r="M10" i="54"/>
  <c r="M5" i="54"/>
  <c r="M12" i="54" s="1"/>
  <c r="K5" i="54"/>
  <c r="K12" i="54" s="1"/>
  <c r="I5" i="54"/>
  <c r="I12" i="54" s="1"/>
  <c r="F5" i="54"/>
  <c r="F12" i="54" s="1"/>
  <c r="E5" i="54"/>
  <c r="E12" i="54" s="1"/>
  <c r="C3" i="54"/>
  <c r="D14" i="46"/>
  <c r="P12" i="46"/>
  <c r="O12" i="46"/>
  <c r="N12" i="46"/>
  <c r="M12" i="46"/>
  <c r="M5" i="46"/>
  <c r="M14" i="46" s="1"/>
  <c r="K5" i="46"/>
  <c r="K14" i="46" s="1"/>
  <c r="G5" i="46"/>
  <c r="G14" i="46" s="1"/>
  <c r="F5" i="46"/>
  <c r="F14" i="46" s="1"/>
  <c r="E5" i="46"/>
  <c r="E14" i="46" s="1"/>
  <c r="O5" i="46"/>
  <c r="O14" i="46" s="1"/>
  <c r="C3" i="46"/>
  <c r="D15" i="40"/>
  <c r="P13" i="40"/>
  <c r="O13" i="40"/>
  <c r="N13" i="40"/>
  <c r="M13" i="40"/>
  <c r="O5" i="40"/>
  <c r="O15" i="40" s="1"/>
  <c r="M5" i="40"/>
  <c r="M15" i="40" s="1"/>
  <c r="Q5" i="40"/>
  <c r="K5" i="40"/>
  <c r="K15" i="40" s="1"/>
  <c r="F5" i="40"/>
  <c r="F15" i="40" s="1"/>
  <c r="E5" i="40"/>
  <c r="E15" i="40" s="1"/>
  <c r="C3" i="40"/>
  <c r="D16" i="25"/>
  <c r="P14" i="25"/>
  <c r="O14" i="25"/>
  <c r="N14" i="25"/>
  <c r="M14" i="25"/>
  <c r="M5" i="25"/>
  <c r="M16" i="25" s="1"/>
  <c r="L5" i="25"/>
  <c r="K5" i="25"/>
  <c r="K16" i="25" s="1"/>
  <c r="I5" i="25"/>
  <c r="I16" i="25" s="1"/>
  <c r="G5" i="25"/>
  <c r="G16" i="25" s="1"/>
  <c r="F5" i="25"/>
  <c r="F16" i="25" s="1"/>
  <c r="E5" i="25"/>
  <c r="E16" i="25" s="1"/>
  <c r="C3" i="25"/>
  <c r="D12" i="20"/>
  <c r="P10" i="20"/>
  <c r="O10" i="20"/>
  <c r="N10" i="20"/>
  <c r="M10" i="20"/>
  <c r="O5" i="20"/>
  <c r="O12" i="20" s="1"/>
  <c r="M5" i="20"/>
  <c r="M12" i="20" s="1"/>
  <c r="L5" i="20"/>
  <c r="K5" i="20"/>
  <c r="K12" i="20" s="1"/>
  <c r="I5" i="20"/>
  <c r="I12" i="20" s="1"/>
  <c r="G5" i="20"/>
  <c r="G12" i="20" s="1"/>
  <c r="F5" i="20"/>
  <c r="F12" i="20" s="1"/>
  <c r="E5" i="20"/>
  <c r="E12" i="20" s="1"/>
  <c r="C3" i="20"/>
  <c r="Q5" i="25" l="1"/>
  <c r="L16" i="25"/>
  <c r="Q5" i="20"/>
  <c r="L12" i="20"/>
  <c r="Q7" i="62"/>
  <c r="Q8" i="62"/>
  <c r="H6" i="62"/>
  <c r="H7" i="62"/>
  <c r="H8" i="62"/>
  <c r="H10" i="62"/>
  <c r="N7" i="62"/>
  <c r="N8" i="62"/>
  <c r="N11" i="62"/>
  <c r="J7" i="62"/>
  <c r="P7" i="62"/>
  <c r="J8" i="62"/>
  <c r="P11" i="62"/>
  <c r="G5" i="62"/>
  <c r="N6" i="62"/>
  <c r="Q9" i="62"/>
  <c r="J10" i="62"/>
  <c r="J11" i="62"/>
  <c r="J5" i="62"/>
  <c r="J16" i="62" s="1"/>
  <c r="J6" i="62"/>
  <c r="H9" i="62"/>
  <c r="N9" i="62"/>
  <c r="Q10" i="62"/>
  <c r="Q11" i="62"/>
  <c r="Q6" i="62"/>
  <c r="P8" i="62"/>
  <c r="J9" i="62"/>
  <c r="P9" i="62"/>
  <c r="N10" i="62"/>
  <c r="H11" i="62"/>
  <c r="L5" i="62"/>
  <c r="P6" i="62"/>
  <c r="P10" i="62"/>
  <c r="J6" i="54"/>
  <c r="J7" i="54"/>
  <c r="N7" i="54"/>
  <c r="P7" i="54"/>
  <c r="J5" i="54"/>
  <c r="J12" i="54" s="1"/>
  <c r="Q6" i="54"/>
  <c r="L5" i="54"/>
  <c r="N6" i="54"/>
  <c r="H7" i="54"/>
  <c r="Q7" i="54"/>
  <c r="P6" i="54"/>
  <c r="H6" i="54"/>
  <c r="G5" i="54"/>
  <c r="O5" i="54"/>
  <c r="O12" i="54" s="1"/>
  <c r="J6" i="46"/>
  <c r="J8" i="46"/>
  <c r="N8" i="46"/>
  <c r="P6" i="46"/>
  <c r="I5" i="46"/>
  <c r="H8" i="46"/>
  <c r="H9" i="46"/>
  <c r="N9" i="46"/>
  <c r="H6" i="46"/>
  <c r="Q7" i="46"/>
  <c r="H7" i="46"/>
  <c r="N7" i="46"/>
  <c r="J9" i="46"/>
  <c r="P9" i="46"/>
  <c r="J7" i="46"/>
  <c r="P7" i="46"/>
  <c r="Q8" i="46"/>
  <c r="Q9" i="46"/>
  <c r="H5" i="46"/>
  <c r="H14" i="46" s="1"/>
  <c r="L5" i="46"/>
  <c r="N6" i="46"/>
  <c r="Q6" i="46"/>
  <c r="P8" i="46"/>
  <c r="J8" i="40"/>
  <c r="H8" i="40"/>
  <c r="H7" i="40"/>
  <c r="Q8" i="40"/>
  <c r="Q7" i="40"/>
  <c r="J9" i="40"/>
  <c r="P9" i="40"/>
  <c r="J10" i="40"/>
  <c r="H6" i="40"/>
  <c r="H5" i="40"/>
  <c r="H15" i="40" s="1"/>
  <c r="N5" i="40"/>
  <c r="N15" i="40" s="1"/>
  <c r="N9" i="40"/>
  <c r="N10" i="40"/>
  <c r="N6" i="40"/>
  <c r="Q9" i="40"/>
  <c r="Q10" i="40"/>
  <c r="J6" i="40"/>
  <c r="P10" i="40"/>
  <c r="P5" i="40"/>
  <c r="P15" i="40" s="1"/>
  <c r="P7" i="40"/>
  <c r="H9" i="40"/>
  <c r="H10" i="40"/>
  <c r="P6" i="40"/>
  <c r="P8" i="40"/>
  <c r="Q6" i="40"/>
  <c r="N7" i="40"/>
  <c r="J5" i="40"/>
  <c r="J15" i="40" s="1"/>
  <c r="J7" i="40"/>
  <c r="N8" i="40"/>
  <c r="Q7" i="25"/>
  <c r="Q8" i="25"/>
  <c r="Q9" i="25"/>
  <c r="J9" i="25"/>
  <c r="P6" i="25"/>
  <c r="P7" i="25"/>
  <c r="P9" i="25"/>
  <c r="J10" i="25"/>
  <c r="P10" i="25"/>
  <c r="Q10" i="25"/>
  <c r="Q11" i="25"/>
  <c r="O5" i="25"/>
  <c r="N6" i="25"/>
  <c r="H8" i="25"/>
  <c r="H9" i="25"/>
  <c r="N10" i="25"/>
  <c r="H11" i="25"/>
  <c r="H7" i="25"/>
  <c r="J8" i="25"/>
  <c r="N5" i="25"/>
  <c r="N16" i="25" s="1"/>
  <c r="N9" i="25"/>
  <c r="H10" i="25"/>
  <c r="J5" i="25"/>
  <c r="J16" i="25" s="1"/>
  <c r="H5" i="25"/>
  <c r="H16" i="25" s="1"/>
  <c r="H6" i="25"/>
  <c r="Q6" i="25"/>
  <c r="N7" i="25"/>
  <c r="P11" i="25"/>
  <c r="J7" i="25"/>
  <c r="P8" i="25"/>
  <c r="J6" i="25"/>
  <c r="N11" i="25"/>
  <c r="N8" i="25"/>
  <c r="J11" i="25"/>
  <c r="H7" i="20"/>
  <c r="J5" i="20"/>
  <c r="J12" i="20" s="1"/>
  <c r="P5" i="20"/>
  <c r="P12" i="20" s="1"/>
  <c r="P6" i="20"/>
  <c r="Q7" i="20"/>
  <c r="Q6" i="20"/>
  <c r="H5" i="20"/>
  <c r="H12" i="20" s="1"/>
  <c r="N5" i="20"/>
  <c r="N12" i="20" s="1"/>
  <c r="H6" i="20"/>
  <c r="J6" i="20"/>
  <c r="N6" i="20"/>
  <c r="P7" i="20"/>
  <c r="N7" i="20"/>
  <c r="J7" i="20"/>
  <c r="P5" i="25" l="1"/>
  <c r="P16" i="25" s="1"/>
  <c r="O16" i="25"/>
  <c r="H5" i="62"/>
  <c r="H16" i="62" s="1"/>
  <c r="G16" i="62"/>
  <c r="Q5" i="62"/>
  <c r="Q12" i="62" s="1"/>
  <c r="G19" i="62" s="1"/>
  <c r="L16" i="62"/>
  <c r="J5" i="46"/>
  <c r="J14" i="46" s="1"/>
  <c r="I14" i="46"/>
  <c r="Q5" i="46"/>
  <c r="Q10" i="46" s="1"/>
  <c r="G17" i="46" s="1"/>
  <c r="L14" i="46"/>
  <c r="H5" i="54"/>
  <c r="H12" i="54" s="1"/>
  <c r="G12" i="54"/>
  <c r="Q5" i="54"/>
  <c r="Q8" i="54" s="1"/>
  <c r="G15" i="54" s="1"/>
  <c r="L12" i="54"/>
  <c r="N5" i="62"/>
  <c r="N16" i="62" s="1"/>
  <c r="P5" i="62"/>
  <c r="P16" i="62" s="1"/>
  <c r="G18" i="62"/>
  <c r="P5" i="54"/>
  <c r="P12" i="54" s="1"/>
  <c r="N5" i="54"/>
  <c r="N12" i="54" s="1"/>
  <c r="G14" i="54"/>
  <c r="Q11" i="40"/>
  <c r="G18" i="40" s="1"/>
  <c r="N5" i="46"/>
  <c r="N14" i="46" s="1"/>
  <c r="Q8" i="20"/>
  <c r="G15" i="20" s="1"/>
  <c r="P5" i="46"/>
  <c r="P14" i="46" s="1"/>
  <c r="G16" i="46"/>
  <c r="G17" i="40"/>
  <c r="Q12" i="25"/>
  <c r="G19" i="25" s="1"/>
  <c r="G18" i="25"/>
  <c r="G14" i="20"/>
</calcChain>
</file>

<file path=xl/sharedStrings.xml><?xml version="1.0" encoding="utf-8"?>
<sst xmlns="http://schemas.openxmlformats.org/spreadsheetml/2006/main" count="695" uniqueCount="90">
  <si>
    <t>Inscrits</t>
  </si>
  <si>
    <t>Votants</t>
  </si>
  <si>
    <t>Blancs</t>
  </si>
  <si>
    <t>Nuls</t>
  </si>
  <si>
    <t>Exprimés</t>
  </si>
  <si>
    <t>Voix</t>
  </si>
  <si>
    <t>% Voix/Exp</t>
  </si>
  <si>
    <t>MACRON</t>
  </si>
  <si>
    <t>Emmanuel</t>
  </si>
  <si>
    <t>LE PEN</t>
  </si>
  <si>
    <t>Marine</t>
  </si>
  <si>
    <t>TAHUATA</t>
  </si>
  <si>
    <t>% Blancs</t>
  </si>
  <si>
    <t xml:space="preserve">PRÉSIDENTIELLE 2nd tour </t>
  </si>
  <si>
    <t>samedi 6 mai 2017</t>
  </si>
  <si>
    <t>CIRCO</t>
  </si>
  <si>
    <t>ARCHIPEL</t>
  </si>
  <si>
    <t>Commune</t>
    <phoneticPr fontId="1" type="noConversion"/>
  </si>
  <si>
    <t>Bureau de vote</t>
    <phoneticPr fontId="1" type="noConversion"/>
  </si>
  <si>
    <t>Absts</t>
  </si>
  <si>
    <t>% Particip.</t>
    <phoneticPr fontId="1" type="noConversion"/>
  </si>
  <si>
    <t>MARQ</t>
  </si>
  <si>
    <t>FATU HIVA</t>
  </si>
  <si>
    <t>Omoa</t>
    <phoneticPr fontId="1" type="noConversion"/>
  </si>
  <si>
    <t>Hanavave</t>
    <phoneticPr fontId="1" type="noConversion"/>
  </si>
  <si>
    <t>HIVA OA</t>
  </si>
  <si>
    <t>Atuona</t>
    <phoneticPr fontId="1" type="noConversion"/>
  </si>
  <si>
    <t>Hanaiapa</t>
    <phoneticPr fontId="1" type="noConversion"/>
  </si>
  <si>
    <t>Puamau</t>
  </si>
  <si>
    <t>Hanapaaoa</t>
  </si>
  <si>
    <t>Hanaiapa (Taaoa)</t>
  </si>
  <si>
    <t>Nahoe</t>
  </si>
  <si>
    <t>NUKU HIVA</t>
  </si>
  <si>
    <t>Taiohae 1</t>
  </si>
  <si>
    <t>Taiohae 2</t>
  </si>
  <si>
    <t>Taipivai</t>
    <phoneticPr fontId="1" type="noConversion"/>
  </si>
  <si>
    <t>Hatiheu</t>
    <phoneticPr fontId="1" type="noConversion"/>
  </si>
  <si>
    <t>Aakapa</t>
    <phoneticPr fontId="1" type="noConversion"/>
  </si>
  <si>
    <t>Vaitahu</t>
    <phoneticPr fontId="1" type="noConversion"/>
  </si>
  <si>
    <t>Motopu</t>
    <phoneticPr fontId="1" type="noConversion"/>
  </si>
  <si>
    <t>Hanatetena</t>
    <phoneticPr fontId="1" type="noConversion"/>
  </si>
  <si>
    <t>Hapatoni</t>
    <phoneticPr fontId="1" type="noConversion"/>
  </si>
  <si>
    <t>UA HUKA</t>
  </si>
  <si>
    <t>Hane</t>
    <phoneticPr fontId="1" type="noConversion"/>
  </si>
  <si>
    <t>Vaipaee</t>
    <phoneticPr fontId="1" type="noConversion"/>
  </si>
  <si>
    <t>UA POU</t>
  </si>
  <si>
    <t>Hakahau</t>
    <phoneticPr fontId="1" type="noConversion"/>
  </si>
  <si>
    <t>Hakahetau</t>
    <phoneticPr fontId="1" type="noConversion"/>
  </si>
  <si>
    <t>Hahakuti</t>
    <phoneticPr fontId="1" type="noConversion"/>
  </si>
  <si>
    <t>Hakamaii</t>
  </si>
  <si>
    <t>Hakatao</t>
  </si>
  <si>
    <t>Hohoi</t>
  </si>
  <si>
    <t>TOTAL</t>
    <phoneticPr fontId="1" type="noConversion"/>
  </si>
  <si>
    <t>Nbr bureau de vote</t>
    <phoneticPr fontId="1" type="noConversion"/>
  </si>
  <si>
    <t>Abst</t>
  </si>
  <si>
    <t>Pourcentage de bureaux de votes saisis</t>
  </si>
  <si>
    <t>Pourcentage des inscrits</t>
  </si>
  <si>
    <t>Code du département</t>
  </si>
  <si>
    <t>Libellé du département</t>
  </si>
  <si>
    <t>Code de la circonscription</t>
  </si>
  <si>
    <t>Libellé de la circonscription</t>
  </si>
  <si>
    <t>Code de la commune</t>
  </si>
  <si>
    <t>Libellé de la commune</t>
  </si>
  <si>
    <t>Code du b.vote</t>
  </si>
  <si>
    <t>Abstentions</t>
  </si>
  <si>
    <t>% Abs/Ins</t>
  </si>
  <si>
    <t>% Vot/Ins</t>
  </si>
  <si>
    <t>% Blancs/Ins</t>
  </si>
  <si>
    <t>% Blancs/Vot</t>
  </si>
  <si>
    <t>% Nuls/Ins</t>
  </si>
  <si>
    <t>% Nuls/Vot</t>
  </si>
  <si>
    <t>% Exp/Ins</t>
  </si>
  <si>
    <t>% Exp/Vot</t>
  </si>
  <si>
    <t>N°Panneau</t>
  </si>
  <si>
    <t>Sexe</t>
  </si>
  <si>
    <t>Nom</t>
  </si>
  <si>
    <t>Prénom</t>
  </si>
  <si>
    <t>% Voix/Ins</t>
  </si>
  <si>
    <t>ZP</t>
  </si>
  <si>
    <t>POLYNESIE FRANCAISE</t>
  </si>
  <si>
    <t>1ère circonscription</t>
  </si>
  <si>
    <t>Fatu-Hiva</t>
  </si>
  <si>
    <t>M</t>
  </si>
  <si>
    <t>F</t>
  </si>
  <si>
    <t>Hiva-Oa</t>
  </si>
  <si>
    <t>Nuku-Hiva</t>
  </si>
  <si>
    <t>Tahuata</t>
  </si>
  <si>
    <t>Ua-Huka</t>
  </si>
  <si>
    <t>Ua-Pou</t>
  </si>
  <si>
    <t>Résultats défintifs par bureaux de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</si>
</sst>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6" x14ac:knownFonts="1">
    <font>
      <sz val="10"/>
      <name val="Arial"/>
      <family val="2"/>
    </font>
    <font>
      <sz val="6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i/>
      <sz val="9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2" fillId="0" borderId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/>
    <xf numFmtId="164" fontId="4" fillId="0" borderId="0" xfId="0" applyNumberFormat="1" applyFont="1" applyAlignment="1">
      <alignment horizontal="left"/>
    </xf>
    <xf numFmtId="22" fontId="6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0" fontId="12" fillId="0" borderId="8" xfId="1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vertical="center"/>
    </xf>
    <xf numFmtId="9" fontId="13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/>
    <xf numFmtId="10" fontId="2" fillId="0" borderId="0" xfId="1" applyNumberFormat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4" fillId="2" borderId="3" xfId="0" applyFont="1" applyFill="1" applyBorder="1"/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/>
    <xf numFmtId="10" fontId="14" fillId="2" borderId="4" xfId="0" applyNumberFormat="1" applyFont="1" applyFill="1" applyBorder="1"/>
    <xf numFmtId="10" fontId="14" fillId="2" borderId="4" xfId="1" applyNumberFormat="1" applyFont="1" applyFill="1" applyBorder="1"/>
    <xf numFmtId="0" fontId="14" fillId="2" borderId="5" xfId="0" applyFont="1" applyFill="1" applyBorder="1"/>
    <xf numFmtId="0" fontId="15" fillId="0" borderId="1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2" xfId="0" applyFont="1" applyFill="1" applyBorder="1"/>
    <xf numFmtId="0" fontId="15" fillId="0" borderId="6" xfId="0" applyFont="1" applyFill="1" applyBorder="1"/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/>
    <xf numFmtId="0" fontId="15" fillId="0" borderId="8" xfId="0" applyFont="1" applyFill="1" applyBorder="1"/>
    <xf numFmtId="10" fontId="15" fillId="0" borderId="2" xfId="1" applyNumberFormat="1" applyFont="1" applyBorder="1"/>
    <xf numFmtId="10" fontId="14" fillId="2" borderId="5" xfId="1" applyNumberFormat="1" applyFont="1" applyFill="1" applyBorder="1"/>
    <xf numFmtId="10" fontId="2" fillId="0" borderId="7" xfId="1" applyNumberFormat="1" applyBorder="1"/>
    <xf numFmtId="10" fontId="15" fillId="0" borderId="8" xfId="1" applyNumberFormat="1" applyFont="1" applyBorder="1"/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2" borderId="4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50E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4B1F6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3"/>
  <sheetViews>
    <sheetView topLeftCell="G1" zoomScaleNormal="100" workbookViewId="0">
      <selection activeCell="G1" sqref="A1:AI3"/>
    </sheetView>
  </sheetViews>
  <sheetFormatPr baseColWidth="10" defaultColWidth="9.140625" defaultRowHeight="12.75" x14ac:dyDescent="0.2"/>
  <cols>
    <col min="1" max="1" width="19"/>
    <col min="2" max="2" width="20"/>
    <col min="3" max="3" width="22.7109375"/>
    <col min="4" max="4" width="23.7109375"/>
    <col min="5" max="5" width="18.85546875"/>
    <col min="6" max="6" width="19.85546875"/>
    <col min="7" max="7" width="13.7109375"/>
    <col min="8" max="8" width="7.42578125"/>
    <col min="9" max="9" width="11.28515625"/>
    <col min="10" max="10" width="9.85546875"/>
    <col min="11" max="11" width="7.7109375"/>
    <col min="12" max="12" width="9.42578125"/>
    <col min="13" max="13" width="7.28515625"/>
    <col min="14" max="14" width="12.42578125"/>
    <col min="15" max="15" width="12.7109375"/>
    <col min="16" max="16" width="5.28515625"/>
    <col min="17" max="17" width="10.42578125"/>
    <col min="18" max="18" width="10.7109375"/>
    <col min="19" max="19" width="9.28515625"/>
    <col min="20" max="20" width="10"/>
    <col min="21" max="21" width="10.28515625"/>
    <col min="22" max="22" width="10.7109375"/>
    <col min="23" max="23" width="5.85546875"/>
    <col min="24" max="24" width="9.5703125"/>
    <col min="25" max="25" width="10.28515625"/>
    <col min="26" max="26" width="5.140625"/>
    <col min="27" max="27" width="10.28515625"/>
    <col min="28" max="28" width="11.140625"/>
    <col min="29" max="29" width="2.5703125"/>
    <col min="30" max="30" width="2.7109375"/>
    <col min="31" max="31" width="8.140625"/>
    <col min="32" max="32" width="7"/>
    <col min="33" max="33" width="5.42578125"/>
    <col min="34" max="35" width="6.140625"/>
    <col min="36" max="1025" width="11.5703125"/>
  </cols>
  <sheetData>
    <row r="1" spans="1:35" x14ac:dyDescent="0.2">
      <c r="A1" t="s">
        <v>57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  <c r="H1" t="s">
        <v>0</v>
      </c>
      <c r="I1" t="s">
        <v>64</v>
      </c>
      <c r="J1" t="s">
        <v>65</v>
      </c>
      <c r="K1" t="s">
        <v>1</v>
      </c>
      <c r="L1" t="s">
        <v>66</v>
      </c>
      <c r="M1" t="s">
        <v>2</v>
      </c>
      <c r="N1" t="s">
        <v>67</v>
      </c>
      <c r="O1" t="s">
        <v>68</v>
      </c>
      <c r="P1" t="s">
        <v>3</v>
      </c>
      <c r="Q1" t="s">
        <v>69</v>
      </c>
      <c r="R1" t="s">
        <v>70</v>
      </c>
      <c r="S1" t="s">
        <v>4</v>
      </c>
      <c r="T1" t="s">
        <v>71</v>
      </c>
      <c r="U1" t="s">
        <v>72</v>
      </c>
      <c r="V1" t="s">
        <v>73</v>
      </c>
      <c r="W1" t="s">
        <v>74</v>
      </c>
      <c r="X1" t="s">
        <v>75</v>
      </c>
      <c r="Y1" t="s">
        <v>76</v>
      </c>
      <c r="Z1" t="s">
        <v>5</v>
      </c>
      <c r="AA1" t="s">
        <v>77</v>
      </c>
      <c r="AB1" t="s">
        <v>6</v>
      </c>
    </row>
    <row r="2" spans="1:35" x14ac:dyDescent="0.2">
      <c r="A2" t="s">
        <v>78</v>
      </c>
      <c r="B2" t="s">
        <v>79</v>
      </c>
      <c r="C2">
        <v>1</v>
      </c>
      <c r="D2" t="s">
        <v>80</v>
      </c>
      <c r="E2">
        <v>18</v>
      </c>
      <c r="F2" t="s">
        <v>81</v>
      </c>
      <c r="G2">
        <v>1</v>
      </c>
      <c r="H2">
        <v>317</v>
      </c>
      <c r="I2">
        <v>149</v>
      </c>
      <c r="J2">
        <v>47</v>
      </c>
      <c r="K2">
        <v>168</v>
      </c>
      <c r="L2">
        <v>53</v>
      </c>
      <c r="M2">
        <v>0</v>
      </c>
      <c r="N2">
        <v>0</v>
      </c>
      <c r="O2">
        <v>0</v>
      </c>
      <c r="P2">
        <v>2</v>
      </c>
      <c r="Q2">
        <v>0.63</v>
      </c>
      <c r="R2">
        <v>1.19</v>
      </c>
      <c r="S2">
        <v>166</v>
      </c>
      <c r="T2">
        <v>52.37</v>
      </c>
      <c r="U2">
        <v>98.81</v>
      </c>
      <c r="V2">
        <v>1</v>
      </c>
      <c r="W2" t="s">
        <v>82</v>
      </c>
      <c r="X2" t="s">
        <v>7</v>
      </c>
      <c r="Y2" t="s">
        <v>8</v>
      </c>
      <c r="Z2">
        <v>111</v>
      </c>
      <c r="AA2">
        <v>35.020000000000003</v>
      </c>
      <c r="AB2">
        <v>66.87</v>
      </c>
      <c r="AC2">
        <v>2</v>
      </c>
      <c r="AD2" t="s">
        <v>83</v>
      </c>
      <c r="AE2" t="s">
        <v>9</v>
      </c>
      <c r="AF2" t="s">
        <v>10</v>
      </c>
      <c r="AG2">
        <v>55</v>
      </c>
      <c r="AH2">
        <v>17.350000000000001</v>
      </c>
      <c r="AI2">
        <v>33.130000000000003</v>
      </c>
    </row>
    <row r="3" spans="1:35" x14ac:dyDescent="0.2">
      <c r="A3" t="s">
        <v>78</v>
      </c>
      <c r="B3" t="s">
        <v>79</v>
      </c>
      <c r="C3">
        <v>1</v>
      </c>
      <c r="D3" t="s">
        <v>80</v>
      </c>
      <c r="E3">
        <v>18</v>
      </c>
      <c r="F3" t="s">
        <v>81</v>
      </c>
      <c r="G3">
        <v>2</v>
      </c>
      <c r="H3">
        <v>235</v>
      </c>
      <c r="I3">
        <v>102</v>
      </c>
      <c r="J3">
        <v>43.4</v>
      </c>
      <c r="K3">
        <v>133</v>
      </c>
      <c r="L3">
        <v>56.6</v>
      </c>
      <c r="M3">
        <v>1</v>
      </c>
      <c r="N3">
        <v>0.43</v>
      </c>
      <c r="O3">
        <v>0.75</v>
      </c>
      <c r="P3">
        <v>2</v>
      </c>
      <c r="Q3">
        <v>0.85</v>
      </c>
      <c r="R3">
        <v>1.5</v>
      </c>
      <c r="S3">
        <v>130</v>
      </c>
      <c r="T3">
        <v>55.32</v>
      </c>
      <c r="U3">
        <v>97.74</v>
      </c>
      <c r="V3">
        <v>1</v>
      </c>
      <c r="W3" t="s">
        <v>82</v>
      </c>
      <c r="X3" t="s">
        <v>7</v>
      </c>
      <c r="Y3" t="s">
        <v>8</v>
      </c>
      <c r="Z3">
        <v>79</v>
      </c>
      <c r="AA3">
        <v>33.619999999999997</v>
      </c>
      <c r="AB3">
        <v>60.77</v>
      </c>
      <c r="AC3">
        <v>2</v>
      </c>
      <c r="AD3" t="s">
        <v>83</v>
      </c>
      <c r="AE3" t="s">
        <v>9</v>
      </c>
      <c r="AF3" t="s">
        <v>10</v>
      </c>
      <c r="AG3">
        <v>51</v>
      </c>
      <c r="AH3">
        <v>21.7</v>
      </c>
      <c r="AI3">
        <v>39.229999999999997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Q20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13</v>
      </c>
      <c r="F1" s="3" t="s">
        <v>89</v>
      </c>
    </row>
    <row r="2" spans="1:17" ht="13.5" thickBot="1" x14ac:dyDescent="0.25">
      <c r="C2" s="4" t="s">
        <v>14</v>
      </c>
    </row>
    <row r="3" spans="1:17" s="2" customFormat="1" ht="25.5" customHeight="1" x14ac:dyDescent="0.2">
      <c r="C3" s="5">
        <f ca="1">NOW()</f>
        <v>42865.428989930559</v>
      </c>
      <c r="M3" s="57" t="s">
        <v>8</v>
      </c>
      <c r="N3" s="58" t="s">
        <v>7</v>
      </c>
      <c r="O3" s="57" t="s">
        <v>10</v>
      </c>
      <c r="P3" s="59" t="s">
        <v>9</v>
      </c>
    </row>
    <row r="4" spans="1:17" ht="24.75" thickBot="1" x14ac:dyDescent="0.25">
      <c r="A4" s="6" t="s">
        <v>15</v>
      </c>
      <c r="B4" s="6" t="s">
        <v>16</v>
      </c>
      <c r="C4" s="7" t="s">
        <v>17</v>
      </c>
      <c r="D4" s="8" t="s">
        <v>18</v>
      </c>
      <c r="E4" s="7" t="s">
        <v>0</v>
      </c>
      <c r="F4" s="7" t="s">
        <v>19</v>
      </c>
      <c r="G4" s="7" t="s">
        <v>1</v>
      </c>
      <c r="H4" s="7" t="s">
        <v>20</v>
      </c>
      <c r="I4" s="7" t="s">
        <v>2</v>
      </c>
      <c r="J4" s="7" t="s">
        <v>12</v>
      </c>
      <c r="K4" s="7" t="s">
        <v>3</v>
      </c>
      <c r="L4" s="7" t="s">
        <v>4</v>
      </c>
      <c r="M4" s="60" t="s">
        <v>5</v>
      </c>
      <c r="N4" s="61" t="s">
        <v>6</v>
      </c>
      <c r="O4" s="60" t="s">
        <v>5</v>
      </c>
      <c r="P4" s="62" t="s">
        <v>6</v>
      </c>
    </row>
    <row r="5" spans="1:17" s="35" customFormat="1" ht="15" x14ac:dyDescent="0.25">
      <c r="A5" s="37">
        <v>1</v>
      </c>
      <c r="B5" s="38" t="s">
        <v>21</v>
      </c>
      <c r="C5" s="39" t="s">
        <v>42</v>
      </c>
      <c r="D5" s="40"/>
      <c r="E5" s="41">
        <f>SUM(E6:E7)</f>
        <v>525</v>
      </c>
      <c r="F5" s="41">
        <f>SUM(F6:F7)</f>
        <v>164</v>
      </c>
      <c r="G5" s="41">
        <f>SUM(G6:G7)</f>
        <v>361</v>
      </c>
      <c r="H5" s="42">
        <f t="shared" ref="H5:H7" si="0">G5/E5</f>
        <v>0.68761904761904757</v>
      </c>
      <c r="I5" s="63">
        <f>SUM(I6:I7)</f>
        <v>0</v>
      </c>
      <c r="J5" s="43">
        <f t="shared" ref="J5:J7" si="1">I5/E5</f>
        <v>0</v>
      </c>
      <c r="K5" s="41">
        <f>SUM(K6:K7)</f>
        <v>6</v>
      </c>
      <c r="L5" s="44">
        <f>SUM(L6:L7)</f>
        <v>355</v>
      </c>
      <c r="M5" s="39">
        <f>SUM(M6:M7)</f>
        <v>272</v>
      </c>
      <c r="N5" s="54">
        <f>M5/$L5</f>
        <v>0.76619718309859153</v>
      </c>
      <c r="O5" s="39">
        <f>SUM(O6:O7)</f>
        <v>83</v>
      </c>
      <c r="P5" s="54">
        <f>O5/$L5</f>
        <v>0.23380281690140844</v>
      </c>
      <c r="Q5" s="35">
        <f t="shared" ref="Q5:Q7" si="2">IF(AND(NOT(ISBLANK($L5)),NOT(ISBLANK($D5))),$E5,0)</f>
        <v>0</v>
      </c>
    </row>
    <row r="6" spans="1:17" s="9" customFormat="1" ht="21" x14ac:dyDescent="0.55000000000000004">
      <c r="B6" s="10"/>
      <c r="C6" s="45" t="s">
        <v>43</v>
      </c>
      <c r="D6" s="46">
        <v>1</v>
      </c>
      <c r="E6" s="47">
        <f>IMPORT5!H2</f>
        <v>264</v>
      </c>
      <c r="F6" s="47">
        <f>IMPORT5!I2</f>
        <v>93</v>
      </c>
      <c r="G6" s="47">
        <f>IMPORT5!K2</f>
        <v>171</v>
      </c>
      <c r="H6" s="36">
        <f t="shared" si="0"/>
        <v>0.64772727272727271</v>
      </c>
      <c r="I6" s="47">
        <f>IMPORT5!M2</f>
        <v>0</v>
      </c>
      <c r="J6" s="36">
        <f t="shared" si="1"/>
        <v>0</v>
      </c>
      <c r="K6" s="47">
        <f>IMPORT5!P2</f>
        <v>4</v>
      </c>
      <c r="L6" s="48">
        <f>IMPORT5!S2</f>
        <v>167</v>
      </c>
      <c r="M6" s="45">
        <f>IMPORT5!Z2</f>
        <v>119</v>
      </c>
      <c r="N6" s="53">
        <f>M6/L6</f>
        <v>0.71257485029940115</v>
      </c>
      <c r="O6" s="45">
        <f>IMPORT5!AG2</f>
        <v>48</v>
      </c>
      <c r="P6" s="53">
        <f>O6/L6</f>
        <v>0.28742514970059879</v>
      </c>
      <c r="Q6" s="9">
        <f t="shared" si="2"/>
        <v>264</v>
      </c>
    </row>
    <row r="7" spans="1:17" s="9" customFormat="1" ht="21.75" thickBot="1" x14ac:dyDescent="0.6">
      <c r="B7" s="10"/>
      <c r="C7" s="49" t="s">
        <v>44</v>
      </c>
      <c r="D7" s="50">
        <v>2</v>
      </c>
      <c r="E7" s="51">
        <f>IMPORT5!H3</f>
        <v>261</v>
      </c>
      <c r="F7" s="51">
        <f>IMPORT5!I3</f>
        <v>71</v>
      </c>
      <c r="G7" s="51">
        <f>IMPORT5!K3</f>
        <v>190</v>
      </c>
      <c r="H7" s="55">
        <f t="shared" si="0"/>
        <v>0.72796934865900387</v>
      </c>
      <c r="I7" s="51">
        <f>IMPORT5!M3</f>
        <v>0</v>
      </c>
      <c r="J7" s="55">
        <f t="shared" si="1"/>
        <v>0</v>
      </c>
      <c r="K7" s="51">
        <f>IMPORT5!P3</f>
        <v>2</v>
      </c>
      <c r="L7" s="52">
        <f>IMPORT5!S3</f>
        <v>188</v>
      </c>
      <c r="M7" s="49">
        <f>IMPORT5!Z3</f>
        <v>153</v>
      </c>
      <c r="N7" s="56">
        <f>M7/L7</f>
        <v>0.81382978723404253</v>
      </c>
      <c r="O7" s="49">
        <f>IMPORT5!AG3</f>
        <v>35</v>
      </c>
      <c r="P7" s="56">
        <f>O7/L7</f>
        <v>0.18617021276595744</v>
      </c>
      <c r="Q7" s="9">
        <f t="shared" si="2"/>
        <v>261</v>
      </c>
    </row>
    <row r="8" spans="1:17" ht="13.5" thickBot="1" x14ac:dyDescent="0.25"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>
        <f>SUM(Q5:Q7)</f>
        <v>525</v>
      </c>
    </row>
    <row r="9" spans="1:17" ht="13.5" thickBot="1" x14ac:dyDescent="0.25"/>
    <row r="10" spans="1:17" s="2" customFormat="1" x14ac:dyDescent="0.2">
      <c r="M10" s="13" t="str">
        <f>M3</f>
        <v>Emmanuel</v>
      </c>
      <c r="N10" s="14" t="str">
        <f>N3</f>
        <v>MACRON</v>
      </c>
      <c r="O10" s="13" t="str">
        <f>O3</f>
        <v>Marine</v>
      </c>
      <c r="P10" s="14" t="str">
        <f>P3</f>
        <v>LE PEN</v>
      </c>
    </row>
    <row r="11" spans="1:17" s="18" customFormat="1" ht="36.75" thickBot="1" x14ac:dyDescent="0.25">
      <c r="C11" s="15" t="s">
        <v>52</v>
      </c>
      <c r="D11" s="8" t="s">
        <v>53</v>
      </c>
      <c r="E11" s="15" t="s">
        <v>0</v>
      </c>
      <c r="F11" s="15" t="s">
        <v>54</v>
      </c>
      <c r="G11" s="15" t="s">
        <v>1</v>
      </c>
      <c r="H11" s="15" t="s">
        <v>20</v>
      </c>
      <c r="I11" s="15" t="s">
        <v>2</v>
      </c>
      <c r="J11" s="15" t="s">
        <v>12</v>
      </c>
      <c r="K11" s="15" t="s">
        <v>3</v>
      </c>
      <c r="L11" s="15" t="s">
        <v>4</v>
      </c>
      <c r="M11" s="16" t="s">
        <v>5</v>
      </c>
      <c r="N11" s="17" t="s">
        <v>6</v>
      </c>
      <c r="O11" s="16" t="s">
        <v>5</v>
      </c>
      <c r="P11" s="17" t="s">
        <v>6</v>
      </c>
    </row>
    <row r="12" spans="1:17" s="27" customFormat="1" ht="25.5" customHeight="1" thickBot="1" x14ac:dyDescent="0.25">
      <c r="C12" s="19" t="s">
        <v>42</v>
      </c>
      <c r="D12" s="20">
        <f>COUNTA(D5:D7)</f>
        <v>2</v>
      </c>
      <c r="E12" s="20">
        <f t="shared" ref="E12:P12" si="3">E5</f>
        <v>525</v>
      </c>
      <c r="F12" s="20">
        <f t="shared" si="3"/>
        <v>164</v>
      </c>
      <c r="G12" s="20">
        <f t="shared" si="3"/>
        <v>361</v>
      </c>
      <c r="H12" s="21">
        <f t="shared" si="3"/>
        <v>0.68761904761904757</v>
      </c>
      <c r="I12" s="22">
        <f t="shared" si="3"/>
        <v>0</v>
      </c>
      <c r="J12" s="21">
        <f t="shared" si="3"/>
        <v>0</v>
      </c>
      <c r="K12" s="20">
        <f t="shared" si="3"/>
        <v>6</v>
      </c>
      <c r="L12" s="20">
        <f t="shared" si="3"/>
        <v>355</v>
      </c>
      <c r="M12" s="23">
        <f t="shared" si="3"/>
        <v>272</v>
      </c>
      <c r="N12" s="24">
        <f t="shared" si="3"/>
        <v>0.76619718309859153</v>
      </c>
      <c r="O12" s="25">
        <f t="shared" si="3"/>
        <v>83</v>
      </c>
      <c r="P12" s="26">
        <f t="shared" si="3"/>
        <v>0.23380281690140844</v>
      </c>
    </row>
    <row r="14" spans="1:17" x14ac:dyDescent="0.2">
      <c r="F14" s="28" t="s">
        <v>55</v>
      </c>
      <c r="G14" s="29">
        <f>(236-COUNTBLANK(G5:G7))/236</f>
        <v>1</v>
      </c>
      <c r="I14" s="30"/>
      <c r="J14" s="30"/>
    </row>
    <row r="15" spans="1:17" x14ac:dyDescent="0.2">
      <c r="F15" s="28" t="s">
        <v>56</v>
      </c>
      <c r="G15" s="31">
        <f>Q8/E12</f>
        <v>1</v>
      </c>
      <c r="I15" s="32"/>
      <c r="J15" s="32"/>
    </row>
    <row r="16" spans="1:17" x14ac:dyDescent="0.2">
      <c r="I16" s="33"/>
      <c r="J16" s="33"/>
    </row>
    <row r="18" spans="11:12" x14ac:dyDescent="0.2">
      <c r="K18" s="30"/>
      <c r="L18" s="30"/>
    </row>
    <row r="19" spans="11:12" x14ac:dyDescent="0.2">
      <c r="K19" s="32"/>
      <c r="L19" s="32"/>
    </row>
    <row r="20" spans="11:12" x14ac:dyDescent="0.2">
      <c r="K20" s="34"/>
      <c r="L20" s="34"/>
    </row>
  </sheetData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workbookViewId="0">
      <selection activeCell="G1" sqref="A1:AI3"/>
    </sheetView>
  </sheetViews>
  <sheetFormatPr baseColWidth="10" defaultRowHeight="12.75" x14ac:dyDescent="0.2"/>
  <sheetData>
    <row r="1" spans="1:35" x14ac:dyDescent="0.2">
      <c r="A1" t="s">
        <v>57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  <c r="H1" t="s">
        <v>0</v>
      </c>
      <c r="I1" t="s">
        <v>64</v>
      </c>
      <c r="J1" t="s">
        <v>65</v>
      </c>
      <c r="K1" t="s">
        <v>1</v>
      </c>
      <c r="L1" t="s">
        <v>66</v>
      </c>
      <c r="M1" t="s">
        <v>2</v>
      </c>
      <c r="N1" t="s">
        <v>67</v>
      </c>
      <c r="O1" t="s">
        <v>68</v>
      </c>
      <c r="P1" t="s">
        <v>3</v>
      </c>
      <c r="Q1" t="s">
        <v>69</v>
      </c>
      <c r="R1" t="s">
        <v>70</v>
      </c>
      <c r="S1" t="s">
        <v>4</v>
      </c>
      <c r="T1" t="s">
        <v>71</v>
      </c>
      <c r="U1" t="s">
        <v>72</v>
      </c>
      <c r="V1" t="s">
        <v>73</v>
      </c>
      <c r="W1" t="s">
        <v>74</v>
      </c>
      <c r="X1" t="s">
        <v>75</v>
      </c>
      <c r="Y1" t="s">
        <v>76</v>
      </c>
      <c r="Z1" t="s">
        <v>5</v>
      </c>
      <c r="AA1" t="s">
        <v>77</v>
      </c>
      <c r="AB1" t="s">
        <v>6</v>
      </c>
    </row>
    <row r="2" spans="1:35" x14ac:dyDescent="0.2">
      <c r="A2" t="s">
        <v>78</v>
      </c>
      <c r="B2" t="s">
        <v>79</v>
      </c>
      <c r="C2">
        <v>1</v>
      </c>
      <c r="D2" t="s">
        <v>80</v>
      </c>
      <c r="E2">
        <v>57</v>
      </c>
      <c r="F2" t="s">
        <v>88</v>
      </c>
      <c r="G2">
        <v>1</v>
      </c>
      <c r="H2">
        <v>956</v>
      </c>
      <c r="I2">
        <v>393</v>
      </c>
      <c r="J2">
        <v>41.11</v>
      </c>
      <c r="K2">
        <v>563</v>
      </c>
      <c r="L2">
        <v>58.89</v>
      </c>
      <c r="M2">
        <v>11</v>
      </c>
      <c r="N2">
        <v>1.1499999999999999</v>
      </c>
      <c r="O2">
        <v>1.95</v>
      </c>
      <c r="P2">
        <v>9</v>
      </c>
      <c r="Q2">
        <v>0.94</v>
      </c>
      <c r="R2">
        <v>1.6</v>
      </c>
      <c r="S2">
        <v>543</v>
      </c>
      <c r="T2">
        <v>56.8</v>
      </c>
      <c r="U2">
        <v>96.45</v>
      </c>
      <c r="V2">
        <v>1</v>
      </c>
      <c r="W2" t="s">
        <v>82</v>
      </c>
      <c r="X2" t="s">
        <v>7</v>
      </c>
      <c r="Y2" t="s">
        <v>8</v>
      </c>
      <c r="Z2">
        <v>257</v>
      </c>
      <c r="AA2">
        <v>26.88</v>
      </c>
      <c r="AB2">
        <v>47.33</v>
      </c>
      <c r="AC2">
        <v>2</v>
      </c>
      <c r="AD2" t="s">
        <v>83</v>
      </c>
      <c r="AE2" t="s">
        <v>9</v>
      </c>
      <c r="AF2" t="s">
        <v>10</v>
      </c>
      <c r="AG2">
        <v>286</v>
      </c>
      <c r="AH2">
        <v>29.92</v>
      </c>
      <c r="AI2">
        <v>52.67</v>
      </c>
    </row>
    <row r="3" spans="1:35" x14ac:dyDescent="0.2">
      <c r="A3" t="s">
        <v>78</v>
      </c>
      <c r="B3" t="s">
        <v>79</v>
      </c>
      <c r="C3">
        <v>1</v>
      </c>
      <c r="D3" t="s">
        <v>80</v>
      </c>
      <c r="E3">
        <v>57</v>
      </c>
      <c r="F3" t="s">
        <v>88</v>
      </c>
      <c r="G3">
        <v>2</v>
      </c>
      <c r="H3">
        <v>147</v>
      </c>
      <c r="I3">
        <v>80</v>
      </c>
      <c r="J3">
        <v>54.42</v>
      </c>
      <c r="K3">
        <v>67</v>
      </c>
      <c r="L3">
        <v>45.58</v>
      </c>
      <c r="M3">
        <v>0</v>
      </c>
      <c r="N3">
        <v>0</v>
      </c>
      <c r="O3">
        <v>0</v>
      </c>
      <c r="P3">
        <v>4</v>
      </c>
      <c r="Q3">
        <v>2.72</v>
      </c>
      <c r="R3">
        <v>5.97</v>
      </c>
      <c r="S3">
        <v>63</v>
      </c>
      <c r="T3">
        <v>42.86</v>
      </c>
      <c r="U3">
        <v>94.03</v>
      </c>
      <c r="V3">
        <v>1</v>
      </c>
      <c r="W3" t="s">
        <v>82</v>
      </c>
      <c r="X3" t="s">
        <v>7</v>
      </c>
      <c r="Y3" t="s">
        <v>8</v>
      </c>
      <c r="Z3">
        <v>34</v>
      </c>
      <c r="AA3">
        <v>23.13</v>
      </c>
      <c r="AB3">
        <v>53.97</v>
      </c>
      <c r="AC3">
        <v>2</v>
      </c>
      <c r="AD3" t="s">
        <v>83</v>
      </c>
      <c r="AE3" t="s">
        <v>9</v>
      </c>
      <c r="AF3" t="s">
        <v>10</v>
      </c>
      <c r="AG3">
        <v>29</v>
      </c>
      <c r="AH3">
        <v>19.73</v>
      </c>
      <c r="AI3">
        <v>46.03</v>
      </c>
    </row>
    <row r="4" spans="1:35" x14ac:dyDescent="0.2">
      <c r="A4" t="s">
        <v>78</v>
      </c>
      <c r="B4" t="s">
        <v>79</v>
      </c>
      <c r="C4">
        <v>1</v>
      </c>
      <c r="D4" t="s">
        <v>80</v>
      </c>
      <c r="E4">
        <v>57</v>
      </c>
      <c r="F4" t="s">
        <v>88</v>
      </c>
      <c r="G4">
        <v>3</v>
      </c>
      <c r="H4">
        <v>132</v>
      </c>
      <c r="I4">
        <v>63</v>
      </c>
      <c r="J4">
        <v>47.73</v>
      </c>
      <c r="K4">
        <v>69</v>
      </c>
      <c r="L4">
        <v>52.27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69</v>
      </c>
      <c r="T4">
        <v>52.27</v>
      </c>
      <c r="U4">
        <v>100</v>
      </c>
      <c r="V4">
        <v>1</v>
      </c>
      <c r="W4" t="s">
        <v>82</v>
      </c>
      <c r="X4" t="s">
        <v>7</v>
      </c>
      <c r="Y4" t="s">
        <v>8</v>
      </c>
      <c r="Z4">
        <v>25</v>
      </c>
      <c r="AA4">
        <v>18.940000000000001</v>
      </c>
      <c r="AB4">
        <v>36.229999999999997</v>
      </c>
      <c r="AC4">
        <v>2</v>
      </c>
      <c r="AD4" t="s">
        <v>83</v>
      </c>
      <c r="AE4" t="s">
        <v>9</v>
      </c>
      <c r="AF4" t="s">
        <v>10</v>
      </c>
      <c r="AG4">
        <v>44</v>
      </c>
      <c r="AH4">
        <v>33.33</v>
      </c>
      <c r="AI4">
        <v>63.77</v>
      </c>
    </row>
    <row r="5" spans="1:35" x14ac:dyDescent="0.2">
      <c r="A5" t="s">
        <v>78</v>
      </c>
      <c r="B5" t="s">
        <v>79</v>
      </c>
      <c r="C5">
        <v>1</v>
      </c>
      <c r="D5" t="s">
        <v>80</v>
      </c>
      <c r="E5">
        <v>57</v>
      </c>
      <c r="F5" t="s">
        <v>88</v>
      </c>
      <c r="G5">
        <v>4</v>
      </c>
      <c r="H5">
        <v>132</v>
      </c>
      <c r="I5">
        <v>51</v>
      </c>
      <c r="J5">
        <v>38.64</v>
      </c>
      <c r="K5">
        <v>81</v>
      </c>
      <c r="L5">
        <v>61.36</v>
      </c>
      <c r="M5">
        <v>0</v>
      </c>
      <c r="N5">
        <v>0</v>
      </c>
      <c r="O5">
        <v>0</v>
      </c>
      <c r="P5">
        <v>1</v>
      </c>
      <c r="Q5">
        <v>0.76</v>
      </c>
      <c r="R5">
        <v>1.23</v>
      </c>
      <c r="S5">
        <v>80</v>
      </c>
      <c r="T5">
        <v>60.61</v>
      </c>
      <c r="U5">
        <v>98.77</v>
      </c>
      <c r="V5">
        <v>1</v>
      </c>
      <c r="W5" t="s">
        <v>82</v>
      </c>
      <c r="X5" t="s">
        <v>7</v>
      </c>
      <c r="Y5" t="s">
        <v>8</v>
      </c>
      <c r="Z5">
        <v>23</v>
      </c>
      <c r="AA5">
        <v>17.420000000000002</v>
      </c>
      <c r="AB5">
        <v>28.75</v>
      </c>
      <c r="AC5">
        <v>2</v>
      </c>
      <c r="AD5" t="s">
        <v>83</v>
      </c>
      <c r="AE5" t="s">
        <v>9</v>
      </c>
      <c r="AF5" t="s">
        <v>10</v>
      </c>
      <c r="AG5">
        <v>57</v>
      </c>
      <c r="AH5">
        <v>43.18</v>
      </c>
      <c r="AI5">
        <v>71.25</v>
      </c>
    </row>
    <row r="6" spans="1:35" x14ac:dyDescent="0.2">
      <c r="A6" t="s">
        <v>78</v>
      </c>
      <c r="B6" t="s">
        <v>79</v>
      </c>
      <c r="C6">
        <v>1</v>
      </c>
      <c r="D6" t="s">
        <v>80</v>
      </c>
      <c r="E6">
        <v>57</v>
      </c>
      <c r="F6" t="s">
        <v>88</v>
      </c>
      <c r="G6">
        <v>5</v>
      </c>
      <c r="H6">
        <v>128</v>
      </c>
      <c r="I6">
        <v>47</v>
      </c>
      <c r="J6">
        <v>36.72</v>
      </c>
      <c r="K6">
        <v>81</v>
      </c>
      <c r="L6">
        <v>63.28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81</v>
      </c>
      <c r="T6">
        <v>63.28</v>
      </c>
      <c r="U6">
        <v>100</v>
      </c>
      <c r="V6">
        <v>1</v>
      </c>
      <c r="W6" t="s">
        <v>82</v>
      </c>
      <c r="X6" t="s">
        <v>7</v>
      </c>
      <c r="Y6" t="s">
        <v>8</v>
      </c>
      <c r="Z6">
        <v>54</v>
      </c>
      <c r="AA6">
        <v>42.19</v>
      </c>
      <c r="AB6">
        <v>66.67</v>
      </c>
      <c r="AC6">
        <v>2</v>
      </c>
      <c r="AD6" t="s">
        <v>83</v>
      </c>
      <c r="AE6" t="s">
        <v>9</v>
      </c>
      <c r="AF6" t="s">
        <v>10</v>
      </c>
      <c r="AG6">
        <v>27</v>
      </c>
      <c r="AH6">
        <v>21.09</v>
      </c>
      <c r="AI6">
        <v>33.33</v>
      </c>
    </row>
    <row r="7" spans="1:35" x14ac:dyDescent="0.2">
      <c r="A7" t="s">
        <v>78</v>
      </c>
      <c r="B7" t="s">
        <v>79</v>
      </c>
      <c r="C7">
        <v>1</v>
      </c>
      <c r="D7" t="s">
        <v>80</v>
      </c>
      <c r="E7">
        <v>57</v>
      </c>
      <c r="F7" t="s">
        <v>88</v>
      </c>
      <c r="G7">
        <v>6</v>
      </c>
      <c r="H7">
        <v>70</v>
      </c>
      <c r="I7">
        <v>26</v>
      </c>
      <c r="J7">
        <v>37.14</v>
      </c>
      <c r="K7">
        <v>44</v>
      </c>
      <c r="L7">
        <v>62.86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44</v>
      </c>
      <c r="T7">
        <v>62.86</v>
      </c>
      <c r="U7">
        <v>100</v>
      </c>
      <c r="V7">
        <v>1</v>
      </c>
      <c r="W7" t="s">
        <v>82</v>
      </c>
      <c r="X7" t="s">
        <v>7</v>
      </c>
      <c r="Y7" t="s">
        <v>8</v>
      </c>
      <c r="Z7">
        <v>23</v>
      </c>
      <c r="AA7">
        <v>32.86</v>
      </c>
      <c r="AB7">
        <v>52.27</v>
      </c>
      <c r="AC7">
        <v>2</v>
      </c>
      <c r="AD7" t="s">
        <v>83</v>
      </c>
      <c r="AE7" t="s">
        <v>9</v>
      </c>
      <c r="AF7" t="s">
        <v>10</v>
      </c>
      <c r="AG7">
        <v>21</v>
      </c>
      <c r="AH7">
        <v>30</v>
      </c>
      <c r="AI7">
        <v>47.73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Q24"/>
  <sheetViews>
    <sheetView tabSelected="1"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13</v>
      </c>
      <c r="F1" s="3" t="s">
        <v>89</v>
      </c>
    </row>
    <row r="2" spans="1:17" ht="13.5" thickBot="1" x14ac:dyDescent="0.25">
      <c r="C2" s="4" t="s">
        <v>14</v>
      </c>
    </row>
    <row r="3" spans="1:17" s="2" customFormat="1" ht="25.5" customHeight="1" x14ac:dyDescent="0.2">
      <c r="C3" s="5">
        <f ca="1">NOW()</f>
        <v>42865.428989930559</v>
      </c>
      <c r="M3" s="57" t="s">
        <v>8</v>
      </c>
      <c r="N3" s="58" t="s">
        <v>7</v>
      </c>
      <c r="O3" s="57" t="s">
        <v>10</v>
      </c>
      <c r="P3" s="59" t="s">
        <v>9</v>
      </c>
    </row>
    <row r="4" spans="1:17" ht="24.75" thickBot="1" x14ac:dyDescent="0.25">
      <c r="A4" s="6" t="s">
        <v>15</v>
      </c>
      <c r="B4" s="6" t="s">
        <v>16</v>
      </c>
      <c r="C4" s="7" t="s">
        <v>17</v>
      </c>
      <c r="D4" s="8" t="s">
        <v>18</v>
      </c>
      <c r="E4" s="7" t="s">
        <v>0</v>
      </c>
      <c r="F4" s="7" t="s">
        <v>19</v>
      </c>
      <c r="G4" s="7" t="s">
        <v>1</v>
      </c>
      <c r="H4" s="7" t="s">
        <v>20</v>
      </c>
      <c r="I4" s="7" t="s">
        <v>2</v>
      </c>
      <c r="J4" s="7" t="s">
        <v>12</v>
      </c>
      <c r="K4" s="7" t="s">
        <v>3</v>
      </c>
      <c r="L4" s="7" t="s">
        <v>4</v>
      </c>
      <c r="M4" s="60" t="s">
        <v>5</v>
      </c>
      <c r="N4" s="61" t="s">
        <v>6</v>
      </c>
      <c r="O4" s="60" t="s">
        <v>5</v>
      </c>
      <c r="P4" s="62" t="s">
        <v>6</v>
      </c>
    </row>
    <row r="5" spans="1:17" s="35" customFormat="1" ht="15" x14ac:dyDescent="0.25">
      <c r="A5" s="37">
        <v>1</v>
      </c>
      <c r="B5" s="38" t="s">
        <v>21</v>
      </c>
      <c r="C5" s="39" t="s">
        <v>45</v>
      </c>
      <c r="D5" s="40"/>
      <c r="E5" s="41">
        <f>SUM(E6:E11)</f>
        <v>1565</v>
      </c>
      <c r="F5" s="41">
        <f>SUM(F6:F11)</f>
        <v>660</v>
      </c>
      <c r="G5" s="41">
        <f>SUM(G6:G11)</f>
        <v>905</v>
      </c>
      <c r="H5" s="42">
        <f t="shared" ref="H5:H11" si="0">G5/E5</f>
        <v>0.57827476038338654</v>
      </c>
      <c r="I5" s="63">
        <f>SUM(I6:I11)</f>
        <v>11</v>
      </c>
      <c r="J5" s="43">
        <f t="shared" ref="J5:J11" si="1">I5/E5</f>
        <v>7.028753993610224E-3</v>
      </c>
      <c r="K5" s="41">
        <f>SUM(K6:K11)</f>
        <v>14</v>
      </c>
      <c r="L5" s="44">
        <f>SUM(L6:L11)</f>
        <v>880</v>
      </c>
      <c r="M5" s="39">
        <f>SUM(M6:M11)</f>
        <v>416</v>
      </c>
      <c r="N5" s="54">
        <f>M5/$L5</f>
        <v>0.47272727272727272</v>
      </c>
      <c r="O5" s="39">
        <f>SUM(O6:O11)</f>
        <v>464</v>
      </c>
      <c r="P5" s="54">
        <f>O5/$L5</f>
        <v>0.52727272727272723</v>
      </c>
      <c r="Q5" s="35">
        <f t="shared" ref="Q5:Q11" si="2">IF(AND(NOT(ISBLANK($L5)),NOT(ISBLANK($D5))),$E5,0)</f>
        <v>0</v>
      </c>
    </row>
    <row r="6" spans="1:17" s="9" customFormat="1" ht="21" x14ac:dyDescent="0.55000000000000004">
      <c r="B6" s="10"/>
      <c r="C6" s="45" t="s">
        <v>46</v>
      </c>
      <c r="D6" s="46">
        <v>1</v>
      </c>
      <c r="E6" s="47">
        <f>IMPORT6!H2</f>
        <v>956</v>
      </c>
      <c r="F6" s="47">
        <f>IMPORT6!I2</f>
        <v>393</v>
      </c>
      <c r="G6" s="47">
        <f>IMPORT6!K2</f>
        <v>563</v>
      </c>
      <c r="H6" s="36">
        <f t="shared" si="0"/>
        <v>0.58891213389121344</v>
      </c>
      <c r="I6" s="47">
        <f>IMPORT6!M2</f>
        <v>11</v>
      </c>
      <c r="J6" s="36">
        <f t="shared" si="1"/>
        <v>1.1506276150627616E-2</v>
      </c>
      <c r="K6" s="47">
        <f>IMPORT6!P2</f>
        <v>9</v>
      </c>
      <c r="L6" s="48">
        <f>IMPORT6!S2</f>
        <v>543</v>
      </c>
      <c r="M6" s="45">
        <f>IMPORT6!Z2</f>
        <v>257</v>
      </c>
      <c r="N6" s="53">
        <f t="shared" ref="N6:N11" si="3">M6/L6</f>
        <v>0.47329650092081033</v>
      </c>
      <c r="O6" s="45">
        <f>IMPORT6!AG2</f>
        <v>286</v>
      </c>
      <c r="P6" s="53">
        <f t="shared" ref="P6:P11" si="4">O6/L6</f>
        <v>0.52670349907918967</v>
      </c>
      <c r="Q6" s="9">
        <f t="shared" si="2"/>
        <v>956</v>
      </c>
    </row>
    <row r="7" spans="1:17" s="9" customFormat="1" ht="21" x14ac:dyDescent="0.55000000000000004">
      <c r="B7" s="10"/>
      <c r="C7" s="45" t="s">
        <v>47</v>
      </c>
      <c r="D7" s="46">
        <v>2</v>
      </c>
      <c r="E7" s="47">
        <f>IMPORT6!H3</f>
        <v>147</v>
      </c>
      <c r="F7" s="47">
        <f>IMPORT6!I3</f>
        <v>80</v>
      </c>
      <c r="G7" s="47">
        <f>IMPORT6!K3</f>
        <v>67</v>
      </c>
      <c r="H7" s="36">
        <f t="shared" si="0"/>
        <v>0.45578231292517007</v>
      </c>
      <c r="I7" s="47">
        <f>IMPORT6!M3</f>
        <v>0</v>
      </c>
      <c r="J7" s="36">
        <f t="shared" si="1"/>
        <v>0</v>
      </c>
      <c r="K7" s="47">
        <f>IMPORT6!P3</f>
        <v>4</v>
      </c>
      <c r="L7" s="48">
        <f>IMPORT6!S3</f>
        <v>63</v>
      </c>
      <c r="M7" s="45">
        <f>IMPORT6!Z3</f>
        <v>34</v>
      </c>
      <c r="N7" s="53">
        <f t="shared" si="3"/>
        <v>0.53968253968253965</v>
      </c>
      <c r="O7" s="45">
        <f>IMPORT6!AG3</f>
        <v>29</v>
      </c>
      <c r="P7" s="53">
        <f t="shared" si="4"/>
        <v>0.46031746031746029</v>
      </c>
      <c r="Q7" s="9">
        <f t="shared" si="2"/>
        <v>147</v>
      </c>
    </row>
    <row r="8" spans="1:17" s="9" customFormat="1" ht="21" x14ac:dyDescent="0.55000000000000004">
      <c r="B8" s="10"/>
      <c r="C8" s="45" t="s">
        <v>48</v>
      </c>
      <c r="D8" s="46">
        <v>3</v>
      </c>
      <c r="E8" s="47">
        <f>IMPORT6!H4</f>
        <v>132</v>
      </c>
      <c r="F8" s="47">
        <f>IMPORT6!I4</f>
        <v>63</v>
      </c>
      <c r="G8" s="47">
        <f>IMPORT6!K4</f>
        <v>69</v>
      </c>
      <c r="H8" s="36">
        <f t="shared" si="0"/>
        <v>0.52272727272727271</v>
      </c>
      <c r="I8" s="47">
        <f>IMPORT6!M4</f>
        <v>0</v>
      </c>
      <c r="J8" s="36">
        <f t="shared" si="1"/>
        <v>0</v>
      </c>
      <c r="K8" s="47">
        <f>IMPORT6!P4</f>
        <v>0</v>
      </c>
      <c r="L8" s="48">
        <f>IMPORT6!S4</f>
        <v>69</v>
      </c>
      <c r="M8" s="45">
        <f>IMPORT6!Z4</f>
        <v>25</v>
      </c>
      <c r="N8" s="53">
        <f t="shared" si="3"/>
        <v>0.36231884057971014</v>
      </c>
      <c r="O8" s="45">
        <f>IMPORT6!AG4</f>
        <v>44</v>
      </c>
      <c r="P8" s="53">
        <f t="shared" si="4"/>
        <v>0.6376811594202898</v>
      </c>
      <c r="Q8" s="9">
        <f t="shared" si="2"/>
        <v>132</v>
      </c>
    </row>
    <row r="9" spans="1:17" s="9" customFormat="1" ht="21" x14ac:dyDescent="0.55000000000000004">
      <c r="B9" s="10"/>
      <c r="C9" s="45" t="s">
        <v>49</v>
      </c>
      <c r="D9" s="46">
        <v>4</v>
      </c>
      <c r="E9" s="47">
        <f>IMPORT6!H5</f>
        <v>132</v>
      </c>
      <c r="F9" s="47">
        <f>IMPORT6!I5</f>
        <v>51</v>
      </c>
      <c r="G9" s="47">
        <f>IMPORT6!K5</f>
        <v>81</v>
      </c>
      <c r="H9" s="36">
        <f t="shared" si="0"/>
        <v>0.61363636363636365</v>
      </c>
      <c r="I9" s="47">
        <f>IMPORT6!M5</f>
        <v>0</v>
      </c>
      <c r="J9" s="36">
        <f t="shared" si="1"/>
        <v>0</v>
      </c>
      <c r="K9" s="47">
        <f>IMPORT6!P5</f>
        <v>1</v>
      </c>
      <c r="L9" s="48">
        <f>IMPORT6!S5</f>
        <v>80</v>
      </c>
      <c r="M9" s="45">
        <f>IMPORT6!Z5</f>
        <v>23</v>
      </c>
      <c r="N9" s="53">
        <f t="shared" si="3"/>
        <v>0.28749999999999998</v>
      </c>
      <c r="O9" s="45">
        <f>IMPORT6!AG5</f>
        <v>57</v>
      </c>
      <c r="P9" s="53">
        <f t="shared" si="4"/>
        <v>0.71250000000000002</v>
      </c>
      <c r="Q9" s="9">
        <f t="shared" si="2"/>
        <v>132</v>
      </c>
    </row>
    <row r="10" spans="1:17" s="9" customFormat="1" ht="21" x14ac:dyDescent="0.55000000000000004">
      <c r="B10" s="10"/>
      <c r="C10" s="45" t="s">
        <v>50</v>
      </c>
      <c r="D10" s="46">
        <v>5</v>
      </c>
      <c r="E10" s="47">
        <f>IMPORT6!H6</f>
        <v>128</v>
      </c>
      <c r="F10" s="47">
        <f>IMPORT6!I6</f>
        <v>47</v>
      </c>
      <c r="G10" s="47">
        <f>IMPORT6!K6</f>
        <v>81</v>
      </c>
      <c r="H10" s="36">
        <f t="shared" si="0"/>
        <v>0.6328125</v>
      </c>
      <c r="I10" s="47">
        <f>IMPORT6!M6</f>
        <v>0</v>
      </c>
      <c r="J10" s="36">
        <f t="shared" si="1"/>
        <v>0</v>
      </c>
      <c r="K10" s="47">
        <f>IMPORT6!P6</f>
        <v>0</v>
      </c>
      <c r="L10" s="48">
        <f>IMPORT6!S6</f>
        <v>81</v>
      </c>
      <c r="M10" s="45">
        <f>IMPORT6!Z6</f>
        <v>54</v>
      </c>
      <c r="N10" s="53">
        <f t="shared" si="3"/>
        <v>0.66666666666666663</v>
      </c>
      <c r="O10" s="45">
        <f>IMPORT6!AG6</f>
        <v>27</v>
      </c>
      <c r="P10" s="53">
        <f t="shared" si="4"/>
        <v>0.33333333333333331</v>
      </c>
      <c r="Q10" s="9">
        <f t="shared" si="2"/>
        <v>128</v>
      </c>
    </row>
    <row r="11" spans="1:17" s="9" customFormat="1" ht="21.75" thickBot="1" x14ac:dyDescent="0.6">
      <c r="B11" s="10"/>
      <c r="C11" s="49" t="s">
        <v>51</v>
      </c>
      <c r="D11" s="50">
        <v>6</v>
      </c>
      <c r="E11" s="51">
        <f>IMPORT6!H7</f>
        <v>70</v>
      </c>
      <c r="F11" s="51">
        <f>IMPORT6!I7</f>
        <v>26</v>
      </c>
      <c r="G11" s="51">
        <f>IMPORT6!K7</f>
        <v>44</v>
      </c>
      <c r="H11" s="55">
        <f t="shared" si="0"/>
        <v>0.62857142857142856</v>
      </c>
      <c r="I11" s="51">
        <f>IMPORT6!M7</f>
        <v>0</v>
      </c>
      <c r="J11" s="55">
        <f t="shared" si="1"/>
        <v>0</v>
      </c>
      <c r="K11" s="51">
        <f>IMPORT6!P7</f>
        <v>0</v>
      </c>
      <c r="L11" s="52">
        <f>IMPORT6!S7</f>
        <v>44</v>
      </c>
      <c r="M11" s="49">
        <f>IMPORT6!Z7</f>
        <v>23</v>
      </c>
      <c r="N11" s="56">
        <f t="shared" si="3"/>
        <v>0.52272727272727271</v>
      </c>
      <c r="O11" s="49">
        <f>IMPORT6!AG7</f>
        <v>21</v>
      </c>
      <c r="P11" s="56">
        <f t="shared" si="4"/>
        <v>0.47727272727272729</v>
      </c>
      <c r="Q11" s="9">
        <f t="shared" si="2"/>
        <v>70</v>
      </c>
    </row>
    <row r="12" spans="1:17" ht="13.5" thickBot="1" x14ac:dyDescent="0.25"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>
        <f>SUM(Q5:Q11)</f>
        <v>1565</v>
      </c>
    </row>
    <row r="13" spans="1:17" ht="13.5" thickBot="1" x14ac:dyDescent="0.25"/>
    <row r="14" spans="1:17" s="2" customFormat="1" x14ac:dyDescent="0.2">
      <c r="M14" s="13" t="str">
        <f>M3</f>
        <v>Emmanuel</v>
      </c>
      <c r="N14" s="14" t="str">
        <f>N3</f>
        <v>MACRON</v>
      </c>
      <c r="O14" s="13" t="str">
        <f>O3</f>
        <v>Marine</v>
      </c>
      <c r="P14" s="14" t="str">
        <f>P3</f>
        <v>LE PEN</v>
      </c>
    </row>
    <row r="15" spans="1:17" s="18" customFormat="1" ht="36.75" thickBot="1" x14ac:dyDescent="0.25">
      <c r="C15" s="15" t="s">
        <v>52</v>
      </c>
      <c r="D15" s="8" t="s">
        <v>53</v>
      </c>
      <c r="E15" s="15" t="s">
        <v>0</v>
      </c>
      <c r="F15" s="15" t="s">
        <v>54</v>
      </c>
      <c r="G15" s="15" t="s">
        <v>1</v>
      </c>
      <c r="H15" s="15" t="s">
        <v>20</v>
      </c>
      <c r="I15" s="15" t="s">
        <v>2</v>
      </c>
      <c r="J15" s="15" t="s">
        <v>12</v>
      </c>
      <c r="K15" s="15" t="s">
        <v>3</v>
      </c>
      <c r="L15" s="15" t="s">
        <v>4</v>
      </c>
      <c r="M15" s="16" t="s">
        <v>5</v>
      </c>
      <c r="N15" s="17" t="s">
        <v>6</v>
      </c>
      <c r="O15" s="16" t="s">
        <v>5</v>
      </c>
      <c r="P15" s="17" t="s">
        <v>6</v>
      </c>
    </row>
    <row r="16" spans="1:17" s="27" customFormat="1" ht="25.5" customHeight="1" thickBot="1" x14ac:dyDescent="0.25">
      <c r="C16" s="19" t="s">
        <v>45</v>
      </c>
      <c r="D16" s="20">
        <f>COUNTA(D5:D11)</f>
        <v>6</v>
      </c>
      <c r="E16" s="20">
        <f t="shared" ref="E16:P16" si="5">E5</f>
        <v>1565</v>
      </c>
      <c r="F16" s="20">
        <f t="shared" si="5"/>
        <v>660</v>
      </c>
      <c r="G16" s="20">
        <f t="shared" si="5"/>
        <v>905</v>
      </c>
      <c r="H16" s="21">
        <f t="shared" si="5"/>
        <v>0.57827476038338654</v>
      </c>
      <c r="I16" s="22">
        <f t="shared" si="5"/>
        <v>11</v>
      </c>
      <c r="J16" s="21">
        <f t="shared" si="5"/>
        <v>7.028753993610224E-3</v>
      </c>
      <c r="K16" s="20">
        <f t="shared" si="5"/>
        <v>14</v>
      </c>
      <c r="L16" s="20">
        <f t="shared" si="5"/>
        <v>880</v>
      </c>
      <c r="M16" s="23">
        <f t="shared" si="5"/>
        <v>416</v>
      </c>
      <c r="N16" s="24">
        <f t="shared" si="5"/>
        <v>0.47272727272727272</v>
      </c>
      <c r="O16" s="25">
        <f t="shared" si="5"/>
        <v>464</v>
      </c>
      <c r="P16" s="26">
        <f t="shared" si="5"/>
        <v>0.52727272727272723</v>
      </c>
    </row>
    <row r="18" spans="6:12" x14ac:dyDescent="0.2">
      <c r="F18" s="28" t="s">
        <v>55</v>
      </c>
      <c r="G18" s="29">
        <f>(236-COUNTBLANK(G5:G11))/236</f>
        <v>1</v>
      </c>
      <c r="I18" s="30"/>
      <c r="J18" s="30"/>
    </row>
    <row r="19" spans="6:12" x14ac:dyDescent="0.2">
      <c r="F19" s="28" t="s">
        <v>56</v>
      </c>
      <c r="G19" s="31">
        <f>Q12/E16</f>
        <v>1</v>
      </c>
      <c r="I19" s="32"/>
      <c r="J19" s="32"/>
    </row>
    <row r="20" spans="6:12" x14ac:dyDescent="0.2">
      <c r="I20" s="33"/>
      <c r="J20" s="33"/>
    </row>
    <row r="22" spans="6:12" x14ac:dyDescent="0.2">
      <c r="K22" s="30"/>
      <c r="L22" s="30"/>
    </row>
    <row r="23" spans="6:12" x14ac:dyDescent="0.2">
      <c r="K23" s="32"/>
      <c r="L23" s="32"/>
    </row>
    <row r="24" spans="6:12" x14ac:dyDescent="0.2">
      <c r="K24" s="34"/>
      <c r="L24" s="34"/>
    </row>
  </sheetData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Q20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13</v>
      </c>
      <c r="F1" s="3" t="s">
        <v>89</v>
      </c>
    </row>
    <row r="2" spans="1:17" ht="13.5" thickBot="1" x14ac:dyDescent="0.25">
      <c r="C2" s="4" t="s">
        <v>14</v>
      </c>
    </row>
    <row r="3" spans="1:17" s="2" customFormat="1" ht="25.5" customHeight="1" x14ac:dyDescent="0.2">
      <c r="C3" s="5">
        <f ca="1">NOW()</f>
        <v>42865.428989930559</v>
      </c>
      <c r="M3" s="57" t="s">
        <v>8</v>
      </c>
      <c r="N3" s="58" t="s">
        <v>7</v>
      </c>
      <c r="O3" s="57" t="s">
        <v>10</v>
      </c>
      <c r="P3" s="59" t="s">
        <v>9</v>
      </c>
    </row>
    <row r="4" spans="1:17" ht="24.75" thickBot="1" x14ac:dyDescent="0.25">
      <c r="A4" s="6" t="s">
        <v>15</v>
      </c>
      <c r="B4" s="6" t="s">
        <v>16</v>
      </c>
      <c r="C4" s="7" t="s">
        <v>17</v>
      </c>
      <c r="D4" s="8" t="s">
        <v>18</v>
      </c>
      <c r="E4" s="7" t="s">
        <v>0</v>
      </c>
      <c r="F4" s="7" t="s">
        <v>19</v>
      </c>
      <c r="G4" s="7" t="s">
        <v>1</v>
      </c>
      <c r="H4" s="7" t="s">
        <v>20</v>
      </c>
      <c r="I4" s="7" t="s">
        <v>2</v>
      </c>
      <c r="J4" s="7" t="s">
        <v>12</v>
      </c>
      <c r="K4" s="7" t="s">
        <v>3</v>
      </c>
      <c r="L4" s="7" t="s">
        <v>4</v>
      </c>
      <c r="M4" s="60" t="s">
        <v>5</v>
      </c>
      <c r="N4" s="61" t="s">
        <v>6</v>
      </c>
      <c r="O4" s="60" t="s">
        <v>5</v>
      </c>
      <c r="P4" s="62" t="s">
        <v>6</v>
      </c>
    </row>
    <row r="5" spans="1:17" s="35" customFormat="1" ht="15" x14ac:dyDescent="0.25">
      <c r="A5" s="37">
        <v>1</v>
      </c>
      <c r="B5" s="38" t="s">
        <v>21</v>
      </c>
      <c r="C5" s="39" t="s">
        <v>22</v>
      </c>
      <c r="D5" s="40"/>
      <c r="E5" s="41">
        <f>SUM(E6:E7)</f>
        <v>552</v>
      </c>
      <c r="F5" s="41">
        <f>SUM(F6:F7)</f>
        <v>251</v>
      </c>
      <c r="G5" s="41">
        <f>SUM(G6:G7)</f>
        <v>301</v>
      </c>
      <c r="H5" s="42">
        <f t="shared" ref="H5:H7" si="0">G5/E5</f>
        <v>0.54528985507246375</v>
      </c>
      <c r="I5" s="41">
        <f>SUM(I6:I7)</f>
        <v>1</v>
      </c>
      <c r="J5" s="43">
        <f t="shared" ref="J5:J7" si="1">I5/E5</f>
        <v>1.8115942028985507E-3</v>
      </c>
      <c r="K5" s="41">
        <f>SUM(K6:K7)</f>
        <v>4</v>
      </c>
      <c r="L5" s="44">
        <f>SUM(L6:L7)</f>
        <v>296</v>
      </c>
      <c r="M5" s="39">
        <f>SUM(M6:M7)</f>
        <v>190</v>
      </c>
      <c r="N5" s="54">
        <f>M5/$L5</f>
        <v>0.64189189189189189</v>
      </c>
      <c r="O5" s="39">
        <f>SUM(O6:O7)</f>
        <v>106</v>
      </c>
      <c r="P5" s="54">
        <f>O5/$L5</f>
        <v>0.35810810810810811</v>
      </c>
      <c r="Q5" s="35">
        <f t="shared" ref="Q5:Q7" si="2">IF(AND(NOT(ISBLANK($L5)),NOT(ISBLANK($D5))),$E5,0)</f>
        <v>0</v>
      </c>
    </row>
    <row r="6" spans="1:17" s="9" customFormat="1" ht="21" x14ac:dyDescent="0.55000000000000004">
      <c r="B6" s="10"/>
      <c r="C6" s="45" t="s">
        <v>23</v>
      </c>
      <c r="D6" s="46">
        <v>1</v>
      </c>
      <c r="E6" s="47">
        <f>IMPORT1!H2</f>
        <v>317</v>
      </c>
      <c r="F6" s="47">
        <f>IMPORT1!I2</f>
        <v>149</v>
      </c>
      <c r="G6" s="47">
        <f>IMPORT1!K2</f>
        <v>168</v>
      </c>
      <c r="H6" s="36">
        <f t="shared" si="0"/>
        <v>0.52996845425867511</v>
      </c>
      <c r="I6" s="47">
        <f>IMPORT1!M2</f>
        <v>0</v>
      </c>
      <c r="J6" s="36">
        <f t="shared" si="1"/>
        <v>0</v>
      </c>
      <c r="K6" s="47">
        <f>IMPORT1!P2</f>
        <v>2</v>
      </c>
      <c r="L6" s="48">
        <f>IMPORT1!S2</f>
        <v>166</v>
      </c>
      <c r="M6" s="45">
        <f>IMPORT1!Z2</f>
        <v>111</v>
      </c>
      <c r="N6" s="53">
        <f>M6/L6</f>
        <v>0.66867469879518071</v>
      </c>
      <c r="O6" s="45">
        <f>IMPORT1!AG2</f>
        <v>55</v>
      </c>
      <c r="P6" s="53">
        <f>O6/L6</f>
        <v>0.33132530120481929</v>
      </c>
      <c r="Q6" s="9">
        <f t="shared" si="2"/>
        <v>317</v>
      </c>
    </row>
    <row r="7" spans="1:17" s="9" customFormat="1" ht="21.75" thickBot="1" x14ac:dyDescent="0.6">
      <c r="B7" s="10"/>
      <c r="C7" s="49" t="s">
        <v>24</v>
      </c>
      <c r="D7" s="50">
        <v>2</v>
      </c>
      <c r="E7" s="51">
        <f>IMPORT1!H3</f>
        <v>235</v>
      </c>
      <c r="F7" s="51">
        <f>IMPORT1!I3</f>
        <v>102</v>
      </c>
      <c r="G7" s="51">
        <f>IMPORT1!K3</f>
        <v>133</v>
      </c>
      <c r="H7" s="55">
        <f t="shared" si="0"/>
        <v>0.56595744680851068</v>
      </c>
      <c r="I7" s="51">
        <f>IMPORT1!M3</f>
        <v>1</v>
      </c>
      <c r="J7" s="55">
        <f t="shared" si="1"/>
        <v>4.2553191489361703E-3</v>
      </c>
      <c r="K7" s="51">
        <f>IMPORT1!P3</f>
        <v>2</v>
      </c>
      <c r="L7" s="52">
        <f>IMPORT1!S3</f>
        <v>130</v>
      </c>
      <c r="M7" s="49">
        <f>IMPORT1!Z3</f>
        <v>79</v>
      </c>
      <c r="N7" s="56">
        <f>M7/L7</f>
        <v>0.60769230769230764</v>
      </c>
      <c r="O7" s="49">
        <f>IMPORT1!AG3</f>
        <v>51</v>
      </c>
      <c r="P7" s="56">
        <f>O7/L7</f>
        <v>0.3923076923076923</v>
      </c>
      <c r="Q7" s="9">
        <f t="shared" si="2"/>
        <v>235</v>
      </c>
    </row>
    <row r="8" spans="1:17" ht="13.5" thickBot="1" x14ac:dyDescent="0.25"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>
        <f>SUM(Q5:Q7)</f>
        <v>552</v>
      </c>
    </row>
    <row r="9" spans="1:17" ht="13.5" thickBot="1" x14ac:dyDescent="0.25"/>
    <row r="10" spans="1:17" s="2" customFormat="1" x14ac:dyDescent="0.2">
      <c r="M10" s="13" t="str">
        <f>M3</f>
        <v>Emmanuel</v>
      </c>
      <c r="N10" s="14" t="str">
        <f>N3</f>
        <v>MACRON</v>
      </c>
      <c r="O10" s="13" t="str">
        <f>O3</f>
        <v>Marine</v>
      </c>
      <c r="P10" s="14" t="str">
        <f>P3</f>
        <v>LE PEN</v>
      </c>
    </row>
    <row r="11" spans="1:17" s="18" customFormat="1" ht="36.75" thickBot="1" x14ac:dyDescent="0.25">
      <c r="C11" s="15" t="s">
        <v>52</v>
      </c>
      <c r="D11" s="8" t="s">
        <v>53</v>
      </c>
      <c r="E11" s="15" t="s">
        <v>0</v>
      </c>
      <c r="F11" s="15" t="s">
        <v>54</v>
      </c>
      <c r="G11" s="15" t="s">
        <v>1</v>
      </c>
      <c r="H11" s="15" t="s">
        <v>20</v>
      </c>
      <c r="I11" s="15" t="s">
        <v>2</v>
      </c>
      <c r="J11" s="15" t="s">
        <v>12</v>
      </c>
      <c r="K11" s="15" t="s">
        <v>3</v>
      </c>
      <c r="L11" s="15" t="s">
        <v>4</v>
      </c>
      <c r="M11" s="16" t="s">
        <v>5</v>
      </c>
      <c r="N11" s="17" t="s">
        <v>6</v>
      </c>
      <c r="O11" s="16" t="s">
        <v>5</v>
      </c>
      <c r="P11" s="17" t="s">
        <v>6</v>
      </c>
    </row>
    <row r="12" spans="1:17" s="27" customFormat="1" ht="25.5" customHeight="1" thickBot="1" x14ac:dyDescent="0.25">
      <c r="C12" s="19" t="s">
        <v>22</v>
      </c>
      <c r="D12" s="20">
        <f>COUNTA(D5:D7)</f>
        <v>2</v>
      </c>
      <c r="E12" s="20">
        <f t="shared" ref="E12:P12" si="3">E5</f>
        <v>552</v>
      </c>
      <c r="F12" s="20">
        <f t="shared" si="3"/>
        <v>251</v>
      </c>
      <c r="G12" s="20">
        <f t="shared" si="3"/>
        <v>301</v>
      </c>
      <c r="H12" s="21">
        <f t="shared" si="3"/>
        <v>0.54528985507246375</v>
      </c>
      <c r="I12" s="22">
        <f t="shared" si="3"/>
        <v>1</v>
      </c>
      <c r="J12" s="21">
        <f t="shared" si="3"/>
        <v>1.8115942028985507E-3</v>
      </c>
      <c r="K12" s="20">
        <f t="shared" si="3"/>
        <v>4</v>
      </c>
      <c r="L12" s="20">
        <f t="shared" si="3"/>
        <v>296</v>
      </c>
      <c r="M12" s="23">
        <f t="shared" si="3"/>
        <v>190</v>
      </c>
      <c r="N12" s="24">
        <f t="shared" si="3"/>
        <v>0.64189189189189189</v>
      </c>
      <c r="O12" s="25">
        <f t="shared" si="3"/>
        <v>106</v>
      </c>
      <c r="P12" s="26">
        <f t="shared" si="3"/>
        <v>0.35810810810810811</v>
      </c>
    </row>
    <row r="14" spans="1:17" x14ac:dyDescent="0.2">
      <c r="F14" s="28" t="s">
        <v>55</v>
      </c>
      <c r="G14" s="29">
        <f>(236-COUNTBLANK(G5:G7))/236</f>
        <v>1</v>
      </c>
      <c r="I14" s="30"/>
      <c r="J14" s="30"/>
    </row>
    <row r="15" spans="1:17" x14ac:dyDescent="0.2">
      <c r="F15" s="28" t="s">
        <v>56</v>
      </c>
      <c r="G15" s="31">
        <f>Q8/E12</f>
        <v>1</v>
      </c>
      <c r="I15" s="32"/>
      <c r="J15" s="32"/>
    </row>
    <row r="16" spans="1:17" x14ac:dyDescent="0.2">
      <c r="I16" s="33"/>
      <c r="J16" s="33"/>
    </row>
    <row r="18" spans="11:12" x14ac:dyDescent="0.2">
      <c r="K18" s="30"/>
      <c r="L18" s="30"/>
    </row>
    <row r="19" spans="11:12" x14ac:dyDescent="0.2">
      <c r="K19" s="32"/>
      <c r="L19" s="32"/>
    </row>
    <row r="20" spans="11:12" x14ac:dyDescent="0.2">
      <c r="K20" s="34"/>
      <c r="L20" s="34"/>
    </row>
  </sheetData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opLeftCell="K1" workbookViewId="0">
      <selection activeCell="G1" sqref="A1:AI3"/>
    </sheetView>
  </sheetViews>
  <sheetFormatPr baseColWidth="10" defaultRowHeight="12.75" x14ac:dyDescent="0.2"/>
  <sheetData>
    <row r="1" spans="1:35" x14ac:dyDescent="0.2">
      <c r="A1" t="s">
        <v>57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  <c r="H1" t="s">
        <v>0</v>
      </c>
      <c r="I1" t="s">
        <v>64</v>
      </c>
      <c r="J1" t="s">
        <v>65</v>
      </c>
      <c r="K1" t="s">
        <v>1</v>
      </c>
      <c r="L1" t="s">
        <v>66</v>
      </c>
      <c r="M1" t="s">
        <v>2</v>
      </c>
      <c r="N1" t="s">
        <v>67</v>
      </c>
      <c r="O1" t="s">
        <v>68</v>
      </c>
      <c r="P1" t="s">
        <v>3</v>
      </c>
      <c r="Q1" t="s">
        <v>69</v>
      </c>
      <c r="R1" t="s">
        <v>70</v>
      </c>
      <c r="S1" t="s">
        <v>4</v>
      </c>
      <c r="T1" t="s">
        <v>71</v>
      </c>
      <c r="U1" t="s">
        <v>72</v>
      </c>
      <c r="V1" t="s">
        <v>73</v>
      </c>
      <c r="W1" t="s">
        <v>74</v>
      </c>
      <c r="X1" t="s">
        <v>75</v>
      </c>
      <c r="Y1" t="s">
        <v>76</v>
      </c>
      <c r="Z1" t="s">
        <v>5</v>
      </c>
      <c r="AA1" t="s">
        <v>77</v>
      </c>
      <c r="AB1" t="s">
        <v>6</v>
      </c>
    </row>
    <row r="2" spans="1:35" x14ac:dyDescent="0.2">
      <c r="A2" t="s">
        <v>78</v>
      </c>
      <c r="B2" t="s">
        <v>79</v>
      </c>
      <c r="C2">
        <v>1</v>
      </c>
      <c r="D2" t="s">
        <v>80</v>
      </c>
      <c r="E2">
        <v>23</v>
      </c>
      <c r="F2" t="s">
        <v>84</v>
      </c>
      <c r="G2">
        <v>1</v>
      </c>
      <c r="H2">
        <v>1217</v>
      </c>
      <c r="I2">
        <v>647</v>
      </c>
      <c r="J2">
        <v>53.16</v>
      </c>
      <c r="K2">
        <v>570</v>
      </c>
      <c r="L2">
        <v>46.84</v>
      </c>
      <c r="M2">
        <v>0</v>
      </c>
      <c r="N2">
        <v>0</v>
      </c>
      <c r="O2">
        <v>0</v>
      </c>
      <c r="P2">
        <v>19</v>
      </c>
      <c r="Q2">
        <v>1.56</v>
      </c>
      <c r="R2">
        <v>3.33</v>
      </c>
      <c r="S2">
        <v>551</v>
      </c>
      <c r="T2">
        <v>45.28</v>
      </c>
      <c r="U2">
        <v>96.67</v>
      </c>
      <c r="V2">
        <v>1</v>
      </c>
      <c r="W2" t="s">
        <v>82</v>
      </c>
      <c r="X2" t="s">
        <v>7</v>
      </c>
      <c r="Y2" t="s">
        <v>8</v>
      </c>
      <c r="Z2">
        <v>322</v>
      </c>
      <c r="AA2">
        <v>26.46</v>
      </c>
      <c r="AB2">
        <v>58.44</v>
      </c>
      <c r="AC2">
        <v>2</v>
      </c>
      <c r="AD2" t="s">
        <v>83</v>
      </c>
      <c r="AE2" t="s">
        <v>9</v>
      </c>
      <c r="AF2" t="s">
        <v>10</v>
      </c>
      <c r="AG2">
        <v>229</v>
      </c>
      <c r="AH2">
        <v>18.82</v>
      </c>
      <c r="AI2">
        <v>41.56</v>
      </c>
    </row>
    <row r="3" spans="1:35" x14ac:dyDescent="0.2">
      <c r="A3" t="s">
        <v>78</v>
      </c>
      <c r="B3" t="s">
        <v>79</v>
      </c>
      <c r="C3">
        <v>1</v>
      </c>
      <c r="D3" t="s">
        <v>80</v>
      </c>
      <c r="E3">
        <v>23</v>
      </c>
      <c r="F3" t="s">
        <v>84</v>
      </c>
      <c r="G3">
        <v>2</v>
      </c>
      <c r="H3">
        <v>123</v>
      </c>
      <c r="I3">
        <v>46</v>
      </c>
      <c r="J3">
        <v>37.4</v>
      </c>
      <c r="K3">
        <v>77</v>
      </c>
      <c r="L3">
        <v>62.6</v>
      </c>
      <c r="M3">
        <v>0</v>
      </c>
      <c r="N3">
        <v>0</v>
      </c>
      <c r="O3">
        <v>0</v>
      </c>
      <c r="P3">
        <v>2</v>
      </c>
      <c r="Q3">
        <v>1.63</v>
      </c>
      <c r="R3">
        <v>2.6</v>
      </c>
      <c r="S3">
        <v>75</v>
      </c>
      <c r="T3">
        <v>60.98</v>
      </c>
      <c r="U3">
        <v>97.4</v>
      </c>
      <c r="V3">
        <v>1</v>
      </c>
      <c r="W3" t="s">
        <v>82</v>
      </c>
      <c r="X3" t="s">
        <v>7</v>
      </c>
      <c r="Y3" t="s">
        <v>8</v>
      </c>
      <c r="Z3">
        <v>44</v>
      </c>
      <c r="AA3">
        <v>35.770000000000003</v>
      </c>
      <c r="AB3">
        <v>58.67</v>
      </c>
      <c r="AC3">
        <v>2</v>
      </c>
      <c r="AD3" t="s">
        <v>83</v>
      </c>
      <c r="AE3" t="s">
        <v>9</v>
      </c>
      <c r="AF3" t="s">
        <v>10</v>
      </c>
      <c r="AG3">
        <v>31</v>
      </c>
      <c r="AH3">
        <v>25.2</v>
      </c>
      <c r="AI3">
        <v>41.33</v>
      </c>
    </row>
    <row r="4" spans="1:35" x14ac:dyDescent="0.2">
      <c r="A4" t="s">
        <v>78</v>
      </c>
      <c r="B4" t="s">
        <v>79</v>
      </c>
      <c r="C4">
        <v>1</v>
      </c>
      <c r="D4" t="s">
        <v>80</v>
      </c>
      <c r="E4">
        <v>23</v>
      </c>
      <c r="F4" t="s">
        <v>84</v>
      </c>
      <c r="G4">
        <v>3</v>
      </c>
      <c r="H4">
        <v>181</v>
      </c>
      <c r="I4">
        <v>83</v>
      </c>
      <c r="J4">
        <v>45.86</v>
      </c>
      <c r="K4">
        <v>98</v>
      </c>
      <c r="L4">
        <v>54.14</v>
      </c>
      <c r="M4">
        <v>1</v>
      </c>
      <c r="N4">
        <v>0.55000000000000004</v>
      </c>
      <c r="O4">
        <v>1.02</v>
      </c>
      <c r="P4">
        <v>5</v>
      </c>
      <c r="Q4">
        <v>2.76</v>
      </c>
      <c r="R4">
        <v>5.0999999999999996</v>
      </c>
      <c r="S4">
        <v>92</v>
      </c>
      <c r="T4">
        <v>50.83</v>
      </c>
      <c r="U4">
        <v>93.88</v>
      </c>
      <c r="V4">
        <v>1</v>
      </c>
      <c r="W4" t="s">
        <v>82</v>
      </c>
      <c r="X4" t="s">
        <v>7</v>
      </c>
      <c r="Y4" t="s">
        <v>8</v>
      </c>
      <c r="Z4">
        <v>38</v>
      </c>
      <c r="AA4">
        <v>20.99</v>
      </c>
      <c r="AB4">
        <v>41.3</v>
      </c>
      <c r="AC4">
        <v>2</v>
      </c>
      <c r="AD4" t="s">
        <v>83</v>
      </c>
      <c r="AE4" t="s">
        <v>9</v>
      </c>
      <c r="AF4" t="s">
        <v>10</v>
      </c>
      <c r="AG4">
        <v>54</v>
      </c>
      <c r="AH4">
        <v>29.83</v>
      </c>
      <c r="AI4">
        <v>58.7</v>
      </c>
    </row>
    <row r="5" spans="1:35" x14ac:dyDescent="0.2">
      <c r="A5" t="s">
        <v>78</v>
      </c>
      <c r="B5" t="s">
        <v>79</v>
      </c>
      <c r="C5">
        <v>1</v>
      </c>
      <c r="D5" t="s">
        <v>80</v>
      </c>
      <c r="E5">
        <v>23</v>
      </c>
      <c r="F5" t="s">
        <v>84</v>
      </c>
      <c r="G5">
        <v>4</v>
      </c>
      <c r="H5">
        <v>47</v>
      </c>
      <c r="I5">
        <v>15</v>
      </c>
      <c r="J5">
        <v>31.91</v>
      </c>
      <c r="K5">
        <v>32</v>
      </c>
      <c r="L5">
        <v>68.09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32</v>
      </c>
      <c r="T5">
        <v>68.09</v>
      </c>
      <c r="U5">
        <v>100</v>
      </c>
      <c r="V5">
        <v>1</v>
      </c>
      <c r="W5" t="s">
        <v>82</v>
      </c>
      <c r="X5" t="s">
        <v>7</v>
      </c>
      <c r="Y5" t="s">
        <v>8</v>
      </c>
      <c r="Z5">
        <v>25</v>
      </c>
      <c r="AA5">
        <v>53.19</v>
      </c>
      <c r="AB5">
        <v>78.13</v>
      </c>
      <c r="AC5">
        <v>2</v>
      </c>
      <c r="AD5" t="s">
        <v>83</v>
      </c>
      <c r="AE5" t="s">
        <v>9</v>
      </c>
      <c r="AF5" t="s">
        <v>10</v>
      </c>
      <c r="AG5">
        <v>7</v>
      </c>
      <c r="AH5">
        <v>14.89</v>
      </c>
      <c r="AI5">
        <v>21.88</v>
      </c>
    </row>
    <row r="6" spans="1:35" x14ac:dyDescent="0.2">
      <c r="A6" t="s">
        <v>78</v>
      </c>
      <c r="B6" t="s">
        <v>79</v>
      </c>
      <c r="C6">
        <v>1</v>
      </c>
      <c r="D6" t="s">
        <v>80</v>
      </c>
      <c r="E6">
        <v>23</v>
      </c>
      <c r="F6" t="s">
        <v>84</v>
      </c>
      <c r="G6">
        <v>5</v>
      </c>
      <c r="H6">
        <v>258</v>
      </c>
      <c r="I6">
        <v>117</v>
      </c>
      <c r="J6">
        <v>45.35</v>
      </c>
      <c r="K6">
        <v>141</v>
      </c>
      <c r="L6">
        <v>54.65</v>
      </c>
      <c r="M6">
        <v>0</v>
      </c>
      <c r="N6">
        <v>0</v>
      </c>
      <c r="O6">
        <v>0</v>
      </c>
      <c r="P6">
        <v>3</v>
      </c>
      <c r="Q6">
        <v>1.1599999999999999</v>
      </c>
      <c r="R6">
        <v>2.13</v>
      </c>
      <c r="S6">
        <v>138</v>
      </c>
      <c r="T6">
        <v>53.49</v>
      </c>
      <c r="U6">
        <v>97.87</v>
      </c>
      <c r="V6">
        <v>1</v>
      </c>
      <c r="W6" t="s">
        <v>82</v>
      </c>
      <c r="X6" t="s">
        <v>7</v>
      </c>
      <c r="Y6" t="s">
        <v>8</v>
      </c>
      <c r="Z6">
        <v>94</v>
      </c>
      <c r="AA6">
        <v>36.43</v>
      </c>
      <c r="AB6">
        <v>68.12</v>
      </c>
      <c r="AC6">
        <v>2</v>
      </c>
      <c r="AD6" t="s">
        <v>83</v>
      </c>
      <c r="AE6" t="s">
        <v>9</v>
      </c>
      <c r="AF6" t="s">
        <v>10</v>
      </c>
      <c r="AG6">
        <v>44</v>
      </c>
      <c r="AH6">
        <v>17.05</v>
      </c>
      <c r="AI6">
        <v>31.88</v>
      </c>
    </row>
    <row r="7" spans="1:35" x14ac:dyDescent="0.2">
      <c r="A7" t="s">
        <v>78</v>
      </c>
      <c r="B7" t="s">
        <v>79</v>
      </c>
      <c r="C7">
        <v>1</v>
      </c>
      <c r="D7" t="s">
        <v>80</v>
      </c>
      <c r="E7">
        <v>23</v>
      </c>
      <c r="F7" t="s">
        <v>84</v>
      </c>
      <c r="G7">
        <v>6</v>
      </c>
      <c r="H7">
        <v>62</v>
      </c>
      <c r="I7">
        <v>33</v>
      </c>
      <c r="J7">
        <v>53.23</v>
      </c>
      <c r="K7">
        <v>29</v>
      </c>
      <c r="L7">
        <v>46.77</v>
      </c>
      <c r="M7">
        <v>0</v>
      </c>
      <c r="N7">
        <v>0</v>
      </c>
      <c r="O7">
        <v>0</v>
      </c>
      <c r="P7">
        <v>1</v>
      </c>
      <c r="Q7">
        <v>1.61</v>
      </c>
      <c r="R7">
        <v>3.45</v>
      </c>
      <c r="S7">
        <v>28</v>
      </c>
      <c r="T7">
        <v>45.16</v>
      </c>
      <c r="U7">
        <v>96.55</v>
      </c>
      <c r="V7">
        <v>1</v>
      </c>
      <c r="W7" t="s">
        <v>82</v>
      </c>
      <c r="X7" t="s">
        <v>7</v>
      </c>
      <c r="Y7" t="s">
        <v>8</v>
      </c>
      <c r="Z7">
        <v>13</v>
      </c>
      <c r="AA7">
        <v>20.97</v>
      </c>
      <c r="AB7">
        <v>46.43</v>
      </c>
      <c r="AC7">
        <v>2</v>
      </c>
      <c r="AD7" t="s">
        <v>83</v>
      </c>
      <c r="AE7" t="s">
        <v>9</v>
      </c>
      <c r="AF7" t="s">
        <v>10</v>
      </c>
      <c r="AG7">
        <v>15</v>
      </c>
      <c r="AH7">
        <v>24.19</v>
      </c>
      <c r="AI7">
        <v>53.57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Q24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13</v>
      </c>
      <c r="F1" s="3" t="s">
        <v>89</v>
      </c>
    </row>
    <row r="2" spans="1:17" ht="13.5" thickBot="1" x14ac:dyDescent="0.25">
      <c r="C2" s="4" t="s">
        <v>14</v>
      </c>
    </row>
    <row r="3" spans="1:17" s="2" customFormat="1" ht="25.5" customHeight="1" x14ac:dyDescent="0.2">
      <c r="C3" s="5">
        <f ca="1">NOW()</f>
        <v>42865.428989930559</v>
      </c>
      <c r="M3" s="57" t="s">
        <v>8</v>
      </c>
      <c r="N3" s="58" t="s">
        <v>7</v>
      </c>
      <c r="O3" s="57" t="s">
        <v>10</v>
      </c>
      <c r="P3" s="59" t="s">
        <v>9</v>
      </c>
    </row>
    <row r="4" spans="1:17" ht="24.75" thickBot="1" x14ac:dyDescent="0.25">
      <c r="A4" s="6" t="s">
        <v>15</v>
      </c>
      <c r="B4" s="6" t="s">
        <v>16</v>
      </c>
      <c r="C4" s="7" t="s">
        <v>17</v>
      </c>
      <c r="D4" s="8" t="s">
        <v>18</v>
      </c>
      <c r="E4" s="7" t="s">
        <v>0</v>
      </c>
      <c r="F4" s="7" t="s">
        <v>19</v>
      </c>
      <c r="G4" s="7" t="s">
        <v>1</v>
      </c>
      <c r="H4" s="7" t="s">
        <v>20</v>
      </c>
      <c r="I4" s="7" t="s">
        <v>2</v>
      </c>
      <c r="J4" s="7" t="s">
        <v>12</v>
      </c>
      <c r="K4" s="7" t="s">
        <v>3</v>
      </c>
      <c r="L4" s="7" t="s">
        <v>4</v>
      </c>
      <c r="M4" s="60" t="s">
        <v>5</v>
      </c>
      <c r="N4" s="61" t="s">
        <v>6</v>
      </c>
      <c r="O4" s="60" t="s">
        <v>5</v>
      </c>
      <c r="P4" s="62" t="s">
        <v>6</v>
      </c>
    </row>
    <row r="5" spans="1:17" s="35" customFormat="1" ht="15" x14ac:dyDescent="0.25">
      <c r="A5" s="37">
        <v>1</v>
      </c>
      <c r="B5" s="38" t="s">
        <v>21</v>
      </c>
      <c r="C5" s="39" t="s">
        <v>25</v>
      </c>
      <c r="D5" s="40"/>
      <c r="E5" s="41">
        <f>SUM(E6:E11)</f>
        <v>1888</v>
      </c>
      <c r="F5" s="41">
        <f>SUM(F6:F11)</f>
        <v>941</v>
      </c>
      <c r="G5" s="41">
        <f>SUM(G6:G11)</f>
        <v>947</v>
      </c>
      <c r="H5" s="42">
        <f t="shared" ref="H5:H11" si="0">G5/E5</f>
        <v>0.50158898305084743</v>
      </c>
      <c r="I5" s="41">
        <f>SUM(I6:I11)</f>
        <v>1</v>
      </c>
      <c r="J5" s="43">
        <f t="shared" ref="J5:J11" si="1">I5/E5</f>
        <v>5.2966101694915254E-4</v>
      </c>
      <c r="K5" s="41">
        <f>SUM(K6:K11)</f>
        <v>30</v>
      </c>
      <c r="L5" s="44">
        <f>SUM(L6:L11)</f>
        <v>916</v>
      </c>
      <c r="M5" s="39">
        <f>SUM(M6:M11)</f>
        <v>536</v>
      </c>
      <c r="N5" s="54">
        <f>M5/$L5</f>
        <v>0.58515283842794763</v>
      </c>
      <c r="O5" s="39">
        <f>SUM(O6:O11)</f>
        <v>380</v>
      </c>
      <c r="P5" s="54">
        <f>O5/$L5</f>
        <v>0.41484716157205243</v>
      </c>
      <c r="Q5" s="35">
        <f t="shared" ref="Q5:Q11" si="2">IF(AND(NOT(ISBLANK($L5)),NOT(ISBLANK($D5))),$E5,0)</f>
        <v>0</v>
      </c>
    </row>
    <row r="6" spans="1:17" s="9" customFormat="1" ht="21" x14ac:dyDescent="0.55000000000000004">
      <c r="B6" s="10"/>
      <c r="C6" s="45" t="s">
        <v>26</v>
      </c>
      <c r="D6" s="46">
        <v>1</v>
      </c>
      <c r="E6" s="47">
        <f>IMPORT2!H2</f>
        <v>1217</v>
      </c>
      <c r="F6" s="47">
        <f>IMPORT2!I2</f>
        <v>647</v>
      </c>
      <c r="G6" s="47">
        <f>IMPORT2!K2</f>
        <v>570</v>
      </c>
      <c r="H6" s="36">
        <f t="shared" si="0"/>
        <v>0.46836483155299918</v>
      </c>
      <c r="I6" s="47">
        <f>IMPORT2!M2</f>
        <v>0</v>
      </c>
      <c r="J6" s="36">
        <f t="shared" si="1"/>
        <v>0</v>
      </c>
      <c r="K6" s="47">
        <f>IMPORT2!P2</f>
        <v>19</v>
      </c>
      <c r="L6" s="48">
        <f>IMPORT2!S2</f>
        <v>551</v>
      </c>
      <c r="M6" s="45">
        <f>IMPORT2!Z2</f>
        <v>322</v>
      </c>
      <c r="N6" s="53">
        <f t="shared" ref="N6:N11" si="3">M6/L6</f>
        <v>0.58439201451905631</v>
      </c>
      <c r="O6" s="45">
        <f>IMPORT2!AG2</f>
        <v>229</v>
      </c>
      <c r="P6" s="53">
        <f t="shared" ref="P6:P11" si="4">O6/L6</f>
        <v>0.41560798548094374</v>
      </c>
      <c r="Q6" s="9">
        <f t="shared" si="2"/>
        <v>1217</v>
      </c>
    </row>
    <row r="7" spans="1:17" s="9" customFormat="1" ht="21" x14ac:dyDescent="0.55000000000000004">
      <c r="B7" s="10"/>
      <c r="C7" s="45" t="s">
        <v>27</v>
      </c>
      <c r="D7" s="46">
        <v>2</v>
      </c>
      <c r="E7" s="47">
        <f>IMPORT2!H3</f>
        <v>123</v>
      </c>
      <c r="F7" s="47">
        <f>IMPORT2!I3</f>
        <v>46</v>
      </c>
      <c r="G7" s="47">
        <f>IMPORT2!K3</f>
        <v>77</v>
      </c>
      <c r="H7" s="36">
        <f t="shared" si="0"/>
        <v>0.62601626016260159</v>
      </c>
      <c r="I7" s="47">
        <f>IMPORT2!M3</f>
        <v>0</v>
      </c>
      <c r="J7" s="36">
        <f t="shared" si="1"/>
        <v>0</v>
      </c>
      <c r="K7" s="47">
        <f>IMPORT2!P3</f>
        <v>2</v>
      </c>
      <c r="L7" s="48">
        <f>IMPORT2!S3</f>
        <v>75</v>
      </c>
      <c r="M7" s="45">
        <f>IMPORT2!Z3</f>
        <v>44</v>
      </c>
      <c r="N7" s="53">
        <f t="shared" si="3"/>
        <v>0.58666666666666667</v>
      </c>
      <c r="O7" s="45">
        <f>IMPORT2!AG3</f>
        <v>31</v>
      </c>
      <c r="P7" s="53">
        <f t="shared" si="4"/>
        <v>0.41333333333333333</v>
      </c>
      <c r="Q7" s="9">
        <f t="shared" si="2"/>
        <v>123</v>
      </c>
    </row>
    <row r="8" spans="1:17" s="9" customFormat="1" ht="21" x14ac:dyDescent="0.55000000000000004">
      <c r="B8" s="10"/>
      <c r="C8" s="45" t="s">
        <v>28</v>
      </c>
      <c r="D8" s="46">
        <v>3</v>
      </c>
      <c r="E8" s="47">
        <f>IMPORT2!H4</f>
        <v>181</v>
      </c>
      <c r="F8" s="47">
        <f>IMPORT2!I4</f>
        <v>83</v>
      </c>
      <c r="G8" s="47">
        <f>IMPORT2!K4</f>
        <v>98</v>
      </c>
      <c r="H8" s="36">
        <f t="shared" si="0"/>
        <v>0.54143646408839774</v>
      </c>
      <c r="I8" s="47">
        <f>IMPORT2!M4</f>
        <v>1</v>
      </c>
      <c r="J8" s="36">
        <f t="shared" si="1"/>
        <v>5.5248618784530384E-3</v>
      </c>
      <c r="K8" s="47">
        <f>IMPORT2!P4</f>
        <v>5</v>
      </c>
      <c r="L8" s="48">
        <f>IMPORT2!S4</f>
        <v>92</v>
      </c>
      <c r="M8" s="45">
        <f>IMPORT2!Z4</f>
        <v>38</v>
      </c>
      <c r="N8" s="53">
        <f t="shared" si="3"/>
        <v>0.41304347826086957</v>
      </c>
      <c r="O8" s="45">
        <f>IMPORT2!AG4</f>
        <v>54</v>
      </c>
      <c r="P8" s="53">
        <f t="shared" si="4"/>
        <v>0.58695652173913049</v>
      </c>
      <c r="Q8" s="9">
        <f t="shared" si="2"/>
        <v>181</v>
      </c>
    </row>
    <row r="9" spans="1:17" s="9" customFormat="1" ht="21" x14ac:dyDescent="0.55000000000000004">
      <c r="B9" s="10"/>
      <c r="C9" s="45" t="s">
        <v>29</v>
      </c>
      <c r="D9" s="46">
        <v>4</v>
      </c>
      <c r="E9" s="47">
        <f>IMPORT2!H5</f>
        <v>47</v>
      </c>
      <c r="F9" s="47">
        <f>IMPORT2!I5</f>
        <v>15</v>
      </c>
      <c r="G9" s="47">
        <f>IMPORT2!K5</f>
        <v>32</v>
      </c>
      <c r="H9" s="36">
        <f t="shared" si="0"/>
        <v>0.68085106382978722</v>
      </c>
      <c r="I9" s="47">
        <f>IMPORT2!M5</f>
        <v>0</v>
      </c>
      <c r="J9" s="36">
        <f t="shared" si="1"/>
        <v>0</v>
      </c>
      <c r="K9" s="47">
        <f>IMPORT2!P5</f>
        <v>0</v>
      </c>
      <c r="L9" s="48">
        <f>IMPORT2!S5</f>
        <v>32</v>
      </c>
      <c r="M9" s="45">
        <f>IMPORT2!Z5</f>
        <v>25</v>
      </c>
      <c r="N9" s="53">
        <f t="shared" si="3"/>
        <v>0.78125</v>
      </c>
      <c r="O9" s="45">
        <f>IMPORT2!AG5</f>
        <v>7</v>
      </c>
      <c r="P9" s="53">
        <f t="shared" si="4"/>
        <v>0.21875</v>
      </c>
      <c r="Q9" s="9">
        <f t="shared" si="2"/>
        <v>47</v>
      </c>
    </row>
    <row r="10" spans="1:17" s="9" customFormat="1" ht="21" x14ac:dyDescent="0.55000000000000004">
      <c r="B10" s="10"/>
      <c r="C10" s="45" t="s">
        <v>30</v>
      </c>
      <c r="D10" s="46">
        <v>5</v>
      </c>
      <c r="E10" s="47">
        <f>IMPORT2!H6</f>
        <v>258</v>
      </c>
      <c r="F10" s="47">
        <f>IMPORT2!I6</f>
        <v>117</v>
      </c>
      <c r="G10" s="47">
        <f>IMPORT2!K6</f>
        <v>141</v>
      </c>
      <c r="H10" s="36">
        <f t="shared" si="0"/>
        <v>0.54651162790697672</v>
      </c>
      <c r="I10" s="47">
        <f>IMPORT2!M6</f>
        <v>0</v>
      </c>
      <c r="J10" s="36">
        <f t="shared" si="1"/>
        <v>0</v>
      </c>
      <c r="K10" s="47">
        <f>IMPORT2!P6</f>
        <v>3</v>
      </c>
      <c r="L10" s="48">
        <f>IMPORT2!S6</f>
        <v>138</v>
      </c>
      <c r="M10" s="45">
        <f>IMPORT2!Z6</f>
        <v>94</v>
      </c>
      <c r="N10" s="53">
        <f t="shared" si="3"/>
        <v>0.6811594202898551</v>
      </c>
      <c r="O10" s="45">
        <f>IMPORT2!AG6</f>
        <v>44</v>
      </c>
      <c r="P10" s="53">
        <f t="shared" si="4"/>
        <v>0.3188405797101449</v>
      </c>
      <c r="Q10" s="9">
        <f t="shared" si="2"/>
        <v>258</v>
      </c>
    </row>
    <row r="11" spans="1:17" s="9" customFormat="1" ht="21.75" thickBot="1" x14ac:dyDescent="0.6">
      <c r="B11" s="10"/>
      <c r="C11" s="49" t="s">
        <v>31</v>
      </c>
      <c r="D11" s="50">
        <v>6</v>
      </c>
      <c r="E11" s="51">
        <f>IMPORT2!H7</f>
        <v>62</v>
      </c>
      <c r="F11" s="51">
        <f>IMPORT2!I7</f>
        <v>33</v>
      </c>
      <c r="G11" s="51">
        <f>IMPORT2!K7</f>
        <v>29</v>
      </c>
      <c r="H11" s="55">
        <f t="shared" si="0"/>
        <v>0.46774193548387094</v>
      </c>
      <c r="I11" s="51">
        <f>IMPORT2!M7</f>
        <v>0</v>
      </c>
      <c r="J11" s="55">
        <f t="shared" si="1"/>
        <v>0</v>
      </c>
      <c r="K11" s="51">
        <f>IMPORT2!P7</f>
        <v>1</v>
      </c>
      <c r="L11" s="52">
        <f>IMPORT2!S7</f>
        <v>28</v>
      </c>
      <c r="M11" s="49">
        <f>IMPORT2!Z7</f>
        <v>13</v>
      </c>
      <c r="N11" s="56">
        <f t="shared" si="3"/>
        <v>0.4642857142857143</v>
      </c>
      <c r="O11" s="49">
        <f>IMPORT2!AG7</f>
        <v>15</v>
      </c>
      <c r="P11" s="56">
        <f t="shared" si="4"/>
        <v>0.5357142857142857</v>
      </c>
      <c r="Q11" s="9">
        <f t="shared" si="2"/>
        <v>62</v>
      </c>
    </row>
    <row r="12" spans="1:17" ht="13.5" thickBot="1" x14ac:dyDescent="0.25"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>
        <f>SUM(Q5:Q11)</f>
        <v>1888</v>
      </c>
    </row>
    <row r="13" spans="1:17" ht="13.5" thickBot="1" x14ac:dyDescent="0.25"/>
    <row r="14" spans="1:17" s="2" customFormat="1" x14ac:dyDescent="0.2">
      <c r="M14" s="13" t="str">
        <f>M3</f>
        <v>Emmanuel</v>
      </c>
      <c r="N14" s="14" t="str">
        <f>N3</f>
        <v>MACRON</v>
      </c>
      <c r="O14" s="13" t="str">
        <f>O3</f>
        <v>Marine</v>
      </c>
      <c r="P14" s="14" t="str">
        <f>P3</f>
        <v>LE PEN</v>
      </c>
    </row>
    <row r="15" spans="1:17" s="18" customFormat="1" ht="36.75" thickBot="1" x14ac:dyDescent="0.25">
      <c r="C15" s="15" t="s">
        <v>52</v>
      </c>
      <c r="D15" s="8" t="s">
        <v>53</v>
      </c>
      <c r="E15" s="15" t="s">
        <v>0</v>
      </c>
      <c r="F15" s="15" t="s">
        <v>54</v>
      </c>
      <c r="G15" s="15" t="s">
        <v>1</v>
      </c>
      <c r="H15" s="15" t="s">
        <v>20</v>
      </c>
      <c r="I15" s="15" t="s">
        <v>2</v>
      </c>
      <c r="J15" s="15" t="s">
        <v>12</v>
      </c>
      <c r="K15" s="15" t="s">
        <v>3</v>
      </c>
      <c r="L15" s="15" t="s">
        <v>4</v>
      </c>
      <c r="M15" s="16" t="s">
        <v>5</v>
      </c>
      <c r="N15" s="17" t="s">
        <v>6</v>
      </c>
      <c r="O15" s="16" t="s">
        <v>5</v>
      </c>
      <c r="P15" s="17" t="s">
        <v>6</v>
      </c>
    </row>
    <row r="16" spans="1:17" s="27" customFormat="1" ht="25.5" customHeight="1" thickBot="1" x14ac:dyDescent="0.25">
      <c r="C16" s="19" t="s">
        <v>25</v>
      </c>
      <c r="D16" s="20">
        <f>COUNTA(D5:D11)</f>
        <v>6</v>
      </c>
      <c r="E16" s="20">
        <f t="shared" ref="E16:P16" si="5">E5</f>
        <v>1888</v>
      </c>
      <c r="F16" s="20">
        <f t="shared" si="5"/>
        <v>941</v>
      </c>
      <c r="G16" s="20">
        <f t="shared" si="5"/>
        <v>947</v>
      </c>
      <c r="H16" s="21">
        <f t="shared" si="5"/>
        <v>0.50158898305084743</v>
      </c>
      <c r="I16" s="22">
        <f t="shared" si="5"/>
        <v>1</v>
      </c>
      <c r="J16" s="21">
        <f t="shared" si="5"/>
        <v>5.2966101694915254E-4</v>
      </c>
      <c r="K16" s="20">
        <f t="shared" si="5"/>
        <v>30</v>
      </c>
      <c r="L16" s="20">
        <f t="shared" si="5"/>
        <v>916</v>
      </c>
      <c r="M16" s="23">
        <f t="shared" si="5"/>
        <v>536</v>
      </c>
      <c r="N16" s="24">
        <f t="shared" si="5"/>
        <v>0.58515283842794763</v>
      </c>
      <c r="O16" s="25">
        <f t="shared" si="5"/>
        <v>380</v>
      </c>
      <c r="P16" s="26">
        <f t="shared" si="5"/>
        <v>0.41484716157205243</v>
      </c>
    </row>
    <row r="18" spans="6:12" x14ac:dyDescent="0.2">
      <c r="F18" s="28" t="s">
        <v>55</v>
      </c>
      <c r="G18" s="29">
        <f>(236-COUNTBLANK(G5:G11))/236</f>
        <v>1</v>
      </c>
      <c r="I18" s="30"/>
      <c r="J18" s="30"/>
    </row>
    <row r="19" spans="6:12" x14ac:dyDescent="0.2">
      <c r="F19" s="28" t="s">
        <v>56</v>
      </c>
      <c r="G19" s="31">
        <f>Q12/E16</f>
        <v>1</v>
      </c>
      <c r="I19" s="32"/>
      <c r="J19" s="32"/>
    </row>
    <row r="20" spans="6:12" x14ac:dyDescent="0.2">
      <c r="I20" s="33"/>
      <c r="J20" s="33"/>
    </row>
    <row r="22" spans="6:12" x14ac:dyDescent="0.2">
      <c r="K22" s="30"/>
      <c r="L22" s="30"/>
    </row>
    <row r="23" spans="6:12" x14ac:dyDescent="0.2">
      <c r="K23" s="32"/>
      <c r="L23" s="32"/>
    </row>
    <row r="24" spans="6:12" x14ac:dyDescent="0.2">
      <c r="K24" s="34"/>
      <c r="L24" s="34"/>
    </row>
  </sheetData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topLeftCell="N1" workbookViewId="0">
      <selection activeCell="G1" sqref="A1:AI3"/>
    </sheetView>
  </sheetViews>
  <sheetFormatPr baseColWidth="10" defaultRowHeight="12.75" x14ac:dyDescent="0.2"/>
  <sheetData>
    <row r="1" spans="1:35" x14ac:dyDescent="0.2">
      <c r="A1" t="s">
        <v>57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  <c r="H1" t="s">
        <v>0</v>
      </c>
      <c r="I1" t="s">
        <v>64</v>
      </c>
      <c r="J1" t="s">
        <v>65</v>
      </c>
      <c r="K1" t="s">
        <v>1</v>
      </c>
      <c r="L1" t="s">
        <v>66</v>
      </c>
      <c r="M1" t="s">
        <v>2</v>
      </c>
      <c r="N1" t="s">
        <v>67</v>
      </c>
      <c r="O1" t="s">
        <v>68</v>
      </c>
      <c r="P1" t="s">
        <v>3</v>
      </c>
      <c r="Q1" t="s">
        <v>69</v>
      </c>
      <c r="R1" t="s">
        <v>70</v>
      </c>
      <c r="S1" t="s">
        <v>4</v>
      </c>
      <c r="T1" t="s">
        <v>71</v>
      </c>
      <c r="U1" t="s">
        <v>72</v>
      </c>
      <c r="V1" t="s">
        <v>73</v>
      </c>
      <c r="W1" t="s">
        <v>74</v>
      </c>
      <c r="X1" t="s">
        <v>75</v>
      </c>
      <c r="Y1" t="s">
        <v>76</v>
      </c>
      <c r="Z1" t="s">
        <v>5</v>
      </c>
      <c r="AA1" t="s">
        <v>77</v>
      </c>
      <c r="AB1" t="s">
        <v>6</v>
      </c>
    </row>
    <row r="2" spans="1:35" x14ac:dyDescent="0.2">
      <c r="A2" t="s">
        <v>78</v>
      </c>
      <c r="B2" t="s">
        <v>79</v>
      </c>
      <c r="C2">
        <v>1</v>
      </c>
      <c r="D2" t="s">
        <v>80</v>
      </c>
      <c r="E2">
        <v>31</v>
      </c>
      <c r="F2" t="s">
        <v>85</v>
      </c>
      <c r="G2">
        <v>1</v>
      </c>
      <c r="H2">
        <v>857</v>
      </c>
      <c r="I2">
        <v>369</v>
      </c>
      <c r="J2">
        <v>43.06</v>
      </c>
      <c r="K2">
        <v>488</v>
      </c>
      <c r="L2">
        <v>56.94</v>
      </c>
      <c r="M2">
        <v>7</v>
      </c>
      <c r="N2">
        <v>0.82</v>
      </c>
      <c r="O2">
        <v>1.43</v>
      </c>
      <c r="P2">
        <v>9</v>
      </c>
      <c r="Q2">
        <v>1.05</v>
      </c>
      <c r="R2">
        <v>1.84</v>
      </c>
      <c r="S2">
        <v>472</v>
      </c>
      <c r="T2">
        <v>55.08</v>
      </c>
      <c r="U2">
        <v>96.72</v>
      </c>
      <c r="V2">
        <v>1</v>
      </c>
      <c r="W2" t="s">
        <v>82</v>
      </c>
      <c r="X2" t="s">
        <v>7</v>
      </c>
      <c r="Y2" t="s">
        <v>8</v>
      </c>
      <c r="Z2">
        <v>321</v>
      </c>
      <c r="AA2">
        <v>37.46</v>
      </c>
      <c r="AB2">
        <v>68.010000000000005</v>
      </c>
      <c r="AC2">
        <v>2</v>
      </c>
      <c r="AD2" t="s">
        <v>83</v>
      </c>
      <c r="AE2" t="s">
        <v>9</v>
      </c>
      <c r="AF2" t="s">
        <v>10</v>
      </c>
      <c r="AG2">
        <v>151</v>
      </c>
      <c r="AH2">
        <v>17.62</v>
      </c>
      <c r="AI2">
        <v>31.99</v>
      </c>
    </row>
    <row r="3" spans="1:35" x14ac:dyDescent="0.2">
      <c r="A3" t="s">
        <v>78</v>
      </c>
      <c r="B3" t="s">
        <v>79</v>
      </c>
      <c r="C3">
        <v>1</v>
      </c>
      <c r="D3" t="s">
        <v>80</v>
      </c>
      <c r="E3">
        <v>31</v>
      </c>
      <c r="F3" t="s">
        <v>85</v>
      </c>
      <c r="G3">
        <v>2</v>
      </c>
      <c r="H3">
        <v>756</v>
      </c>
      <c r="I3">
        <v>345</v>
      </c>
      <c r="J3">
        <v>45.63</v>
      </c>
      <c r="K3">
        <v>411</v>
      </c>
      <c r="L3">
        <v>54.37</v>
      </c>
      <c r="M3">
        <v>5</v>
      </c>
      <c r="N3">
        <v>0.66</v>
      </c>
      <c r="O3">
        <v>1.22</v>
      </c>
      <c r="P3">
        <v>14</v>
      </c>
      <c r="Q3">
        <v>1.85</v>
      </c>
      <c r="R3">
        <v>3.41</v>
      </c>
      <c r="S3">
        <v>392</v>
      </c>
      <c r="T3">
        <v>51.85</v>
      </c>
      <c r="U3">
        <v>95.38</v>
      </c>
      <c r="V3">
        <v>1</v>
      </c>
      <c r="W3" t="s">
        <v>82</v>
      </c>
      <c r="X3" t="s">
        <v>7</v>
      </c>
      <c r="Y3" t="s">
        <v>8</v>
      </c>
      <c r="Z3">
        <v>269</v>
      </c>
      <c r="AA3">
        <v>35.58</v>
      </c>
      <c r="AB3">
        <v>68.62</v>
      </c>
      <c r="AC3">
        <v>2</v>
      </c>
      <c r="AD3" t="s">
        <v>83</v>
      </c>
      <c r="AE3" t="s">
        <v>9</v>
      </c>
      <c r="AF3" t="s">
        <v>10</v>
      </c>
      <c r="AG3">
        <v>123</v>
      </c>
      <c r="AH3">
        <v>16.27</v>
      </c>
      <c r="AI3">
        <v>31.38</v>
      </c>
    </row>
    <row r="4" spans="1:35" x14ac:dyDescent="0.2">
      <c r="A4" t="s">
        <v>78</v>
      </c>
      <c r="B4" t="s">
        <v>79</v>
      </c>
      <c r="C4">
        <v>1</v>
      </c>
      <c r="D4" t="s">
        <v>80</v>
      </c>
      <c r="E4">
        <v>31</v>
      </c>
      <c r="F4" t="s">
        <v>85</v>
      </c>
      <c r="G4">
        <v>3</v>
      </c>
      <c r="H4">
        <v>338</v>
      </c>
      <c r="I4">
        <v>147</v>
      </c>
      <c r="J4">
        <v>43.49</v>
      </c>
      <c r="K4">
        <v>191</v>
      </c>
      <c r="L4">
        <v>56.51</v>
      </c>
      <c r="M4">
        <v>12</v>
      </c>
      <c r="N4">
        <v>3.55</v>
      </c>
      <c r="O4">
        <v>6.28</v>
      </c>
      <c r="P4">
        <v>4</v>
      </c>
      <c r="Q4">
        <v>1.18</v>
      </c>
      <c r="R4">
        <v>2.09</v>
      </c>
      <c r="S4">
        <v>175</v>
      </c>
      <c r="T4">
        <v>51.78</v>
      </c>
      <c r="U4">
        <v>91.62</v>
      </c>
      <c r="V4">
        <v>1</v>
      </c>
      <c r="W4" t="s">
        <v>82</v>
      </c>
      <c r="X4" t="s">
        <v>7</v>
      </c>
      <c r="Y4" t="s">
        <v>8</v>
      </c>
      <c r="Z4">
        <v>127</v>
      </c>
      <c r="AA4">
        <v>37.57</v>
      </c>
      <c r="AB4">
        <v>72.569999999999993</v>
      </c>
      <c r="AC4">
        <v>2</v>
      </c>
      <c r="AD4" t="s">
        <v>83</v>
      </c>
      <c r="AE4" t="s">
        <v>9</v>
      </c>
      <c r="AF4" t="s">
        <v>10</v>
      </c>
      <c r="AG4">
        <v>48</v>
      </c>
      <c r="AH4">
        <v>14.2</v>
      </c>
      <c r="AI4">
        <v>27.43</v>
      </c>
    </row>
    <row r="5" spans="1:35" x14ac:dyDescent="0.2">
      <c r="A5" t="s">
        <v>78</v>
      </c>
      <c r="B5" t="s">
        <v>79</v>
      </c>
      <c r="C5">
        <v>1</v>
      </c>
      <c r="D5" t="s">
        <v>80</v>
      </c>
      <c r="E5">
        <v>31</v>
      </c>
      <c r="F5" t="s">
        <v>85</v>
      </c>
      <c r="G5">
        <v>4</v>
      </c>
      <c r="H5">
        <v>170</v>
      </c>
      <c r="I5">
        <v>76</v>
      </c>
      <c r="J5">
        <v>44.71</v>
      </c>
      <c r="K5">
        <v>94</v>
      </c>
      <c r="L5">
        <v>55.29</v>
      </c>
      <c r="M5">
        <v>1</v>
      </c>
      <c r="N5">
        <v>0.59</v>
      </c>
      <c r="O5">
        <v>1.06</v>
      </c>
      <c r="P5">
        <v>2</v>
      </c>
      <c r="Q5">
        <v>1.18</v>
      </c>
      <c r="R5">
        <v>2.13</v>
      </c>
      <c r="S5">
        <v>91</v>
      </c>
      <c r="T5">
        <v>53.53</v>
      </c>
      <c r="U5">
        <v>96.81</v>
      </c>
      <c r="V5">
        <v>1</v>
      </c>
      <c r="W5" t="s">
        <v>82</v>
      </c>
      <c r="X5" t="s">
        <v>7</v>
      </c>
      <c r="Y5" t="s">
        <v>8</v>
      </c>
      <c r="Z5">
        <v>52</v>
      </c>
      <c r="AA5">
        <v>30.59</v>
      </c>
      <c r="AB5">
        <v>57.14</v>
      </c>
      <c r="AC5">
        <v>2</v>
      </c>
      <c r="AD5" t="s">
        <v>83</v>
      </c>
      <c r="AE5" t="s">
        <v>9</v>
      </c>
      <c r="AF5" t="s">
        <v>10</v>
      </c>
      <c r="AG5">
        <v>39</v>
      </c>
      <c r="AH5">
        <v>22.94</v>
      </c>
      <c r="AI5">
        <v>42.86</v>
      </c>
    </row>
    <row r="6" spans="1:35" x14ac:dyDescent="0.2">
      <c r="A6" t="s">
        <v>78</v>
      </c>
      <c r="B6" t="s">
        <v>79</v>
      </c>
      <c r="C6">
        <v>1</v>
      </c>
      <c r="D6" t="s">
        <v>80</v>
      </c>
      <c r="E6">
        <v>31</v>
      </c>
      <c r="F6" t="s">
        <v>85</v>
      </c>
      <c r="G6">
        <v>5</v>
      </c>
      <c r="H6">
        <v>130</v>
      </c>
      <c r="I6">
        <v>49</v>
      </c>
      <c r="J6">
        <v>37.69</v>
      </c>
      <c r="K6">
        <v>81</v>
      </c>
      <c r="L6">
        <v>62.31</v>
      </c>
      <c r="M6">
        <v>2</v>
      </c>
      <c r="N6">
        <v>1.54</v>
      </c>
      <c r="O6">
        <v>2.4700000000000002</v>
      </c>
      <c r="P6">
        <v>1</v>
      </c>
      <c r="Q6">
        <v>0.77</v>
      </c>
      <c r="R6">
        <v>1.23</v>
      </c>
      <c r="S6">
        <v>78</v>
      </c>
      <c r="T6">
        <v>60</v>
      </c>
      <c r="U6">
        <v>96.3</v>
      </c>
      <c r="V6">
        <v>1</v>
      </c>
      <c r="W6" t="s">
        <v>82</v>
      </c>
      <c r="X6" t="s">
        <v>7</v>
      </c>
      <c r="Y6" t="s">
        <v>8</v>
      </c>
      <c r="Z6">
        <v>45</v>
      </c>
      <c r="AA6">
        <v>34.619999999999997</v>
      </c>
      <c r="AB6">
        <v>57.69</v>
      </c>
      <c r="AC6">
        <v>2</v>
      </c>
      <c r="AD6" t="s">
        <v>83</v>
      </c>
      <c r="AE6" t="s">
        <v>9</v>
      </c>
      <c r="AF6" t="s">
        <v>10</v>
      </c>
      <c r="AG6">
        <v>33</v>
      </c>
      <c r="AH6">
        <v>25.38</v>
      </c>
      <c r="AI6">
        <v>42.31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Q23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13</v>
      </c>
      <c r="F1" s="3" t="s">
        <v>89</v>
      </c>
    </row>
    <row r="2" spans="1:17" ht="13.5" thickBot="1" x14ac:dyDescent="0.25">
      <c r="C2" s="4" t="s">
        <v>14</v>
      </c>
    </row>
    <row r="3" spans="1:17" s="2" customFormat="1" ht="25.5" customHeight="1" x14ac:dyDescent="0.2">
      <c r="C3" s="5">
        <f ca="1">NOW()</f>
        <v>42865.428989930559</v>
      </c>
      <c r="M3" s="57" t="s">
        <v>8</v>
      </c>
      <c r="N3" s="58" t="s">
        <v>7</v>
      </c>
      <c r="O3" s="57" t="s">
        <v>10</v>
      </c>
      <c r="P3" s="59" t="s">
        <v>9</v>
      </c>
    </row>
    <row r="4" spans="1:17" ht="24.75" thickBot="1" x14ac:dyDescent="0.25">
      <c r="A4" s="6" t="s">
        <v>15</v>
      </c>
      <c r="B4" s="6" t="s">
        <v>16</v>
      </c>
      <c r="C4" s="7" t="s">
        <v>17</v>
      </c>
      <c r="D4" s="8" t="s">
        <v>18</v>
      </c>
      <c r="E4" s="7" t="s">
        <v>0</v>
      </c>
      <c r="F4" s="7" t="s">
        <v>19</v>
      </c>
      <c r="G4" s="7" t="s">
        <v>1</v>
      </c>
      <c r="H4" s="7" t="s">
        <v>20</v>
      </c>
      <c r="I4" s="7" t="s">
        <v>2</v>
      </c>
      <c r="J4" s="7" t="s">
        <v>12</v>
      </c>
      <c r="K4" s="7" t="s">
        <v>3</v>
      </c>
      <c r="L4" s="7" t="s">
        <v>4</v>
      </c>
      <c r="M4" s="60" t="s">
        <v>5</v>
      </c>
      <c r="N4" s="61" t="s">
        <v>6</v>
      </c>
      <c r="O4" s="60" t="s">
        <v>5</v>
      </c>
      <c r="P4" s="62" t="s">
        <v>6</v>
      </c>
    </row>
    <row r="5" spans="1:17" s="35" customFormat="1" ht="15" x14ac:dyDescent="0.25">
      <c r="A5" s="37">
        <v>1</v>
      </c>
      <c r="B5" s="38" t="s">
        <v>21</v>
      </c>
      <c r="C5" s="39" t="s">
        <v>32</v>
      </c>
      <c r="D5" s="40"/>
      <c r="E5" s="41">
        <f>SUM(E6:E10)</f>
        <v>2251</v>
      </c>
      <c r="F5" s="41">
        <f>SUM(F6:F10)</f>
        <v>986</v>
      </c>
      <c r="G5" s="41">
        <f>SUM(G6:G10)</f>
        <v>1265</v>
      </c>
      <c r="H5" s="42">
        <f t="shared" ref="H5:H10" si="0">G5/E5</f>
        <v>0.56197245668591733</v>
      </c>
      <c r="I5" s="63">
        <f>SUM(I6:I10)</f>
        <v>27</v>
      </c>
      <c r="J5" s="43">
        <f t="shared" ref="J5:J10" si="1">I5/E5</f>
        <v>1.1994669035984007E-2</v>
      </c>
      <c r="K5" s="41">
        <f>SUM(K6:K10)</f>
        <v>30</v>
      </c>
      <c r="L5" s="44">
        <f>SUM(L6:L10)</f>
        <v>1208</v>
      </c>
      <c r="M5" s="39">
        <f>SUM(M6:M10)</f>
        <v>814</v>
      </c>
      <c r="N5" s="54">
        <f>M5/$L5</f>
        <v>0.67384105960264906</v>
      </c>
      <c r="O5" s="39">
        <f>SUM(O6:O10)</f>
        <v>394</v>
      </c>
      <c r="P5" s="54">
        <f>O5/$L5</f>
        <v>0.32615894039735099</v>
      </c>
      <c r="Q5" s="35">
        <f t="shared" ref="Q5:Q10" si="2">IF(AND(NOT(ISBLANK($L5)),NOT(ISBLANK($D5))),$E5,0)</f>
        <v>0</v>
      </c>
    </row>
    <row r="6" spans="1:17" s="9" customFormat="1" ht="21" x14ac:dyDescent="0.55000000000000004">
      <c r="B6" s="10"/>
      <c r="C6" s="45" t="s">
        <v>33</v>
      </c>
      <c r="D6" s="46">
        <v>1</v>
      </c>
      <c r="E6" s="47">
        <f>IMPORT3!H2</f>
        <v>857</v>
      </c>
      <c r="F6" s="47">
        <f>IMPORT3!I2</f>
        <v>369</v>
      </c>
      <c r="G6" s="47">
        <f>IMPORT3!K2</f>
        <v>488</v>
      </c>
      <c r="H6" s="36">
        <f t="shared" si="0"/>
        <v>0.56942823803967324</v>
      </c>
      <c r="I6" s="47">
        <f>IMPORT3!M2</f>
        <v>7</v>
      </c>
      <c r="J6" s="36">
        <f t="shared" si="1"/>
        <v>8.1680280046674443E-3</v>
      </c>
      <c r="K6" s="47">
        <f>IMPORT3!P2</f>
        <v>9</v>
      </c>
      <c r="L6" s="48">
        <f>IMPORT3!S2</f>
        <v>472</v>
      </c>
      <c r="M6" s="45">
        <f>IMPORT3!Z2</f>
        <v>321</v>
      </c>
      <c r="N6" s="53">
        <f>M6/L6</f>
        <v>0.68008474576271183</v>
      </c>
      <c r="O6" s="45">
        <f>IMPORT3!AG2</f>
        <v>151</v>
      </c>
      <c r="P6" s="53">
        <f>O6/L6</f>
        <v>0.31991525423728812</v>
      </c>
      <c r="Q6" s="9">
        <f t="shared" si="2"/>
        <v>857</v>
      </c>
    </row>
    <row r="7" spans="1:17" s="9" customFormat="1" ht="21" x14ac:dyDescent="0.55000000000000004">
      <c r="B7" s="10"/>
      <c r="C7" s="45" t="s">
        <v>34</v>
      </c>
      <c r="D7" s="46">
        <v>2</v>
      </c>
      <c r="E7" s="47">
        <f>IMPORT3!H3</f>
        <v>756</v>
      </c>
      <c r="F7" s="47">
        <f>IMPORT3!I3</f>
        <v>345</v>
      </c>
      <c r="G7" s="47">
        <f>IMPORT3!K3</f>
        <v>411</v>
      </c>
      <c r="H7" s="36">
        <f t="shared" si="0"/>
        <v>0.54365079365079361</v>
      </c>
      <c r="I7" s="47">
        <f>IMPORT3!M3</f>
        <v>5</v>
      </c>
      <c r="J7" s="36">
        <f t="shared" si="1"/>
        <v>6.6137566137566134E-3</v>
      </c>
      <c r="K7" s="47">
        <f>IMPORT3!P3</f>
        <v>14</v>
      </c>
      <c r="L7" s="48">
        <f>IMPORT3!S3</f>
        <v>392</v>
      </c>
      <c r="M7" s="45">
        <f>IMPORT3!Z3</f>
        <v>269</v>
      </c>
      <c r="N7" s="53">
        <f>M7/L7</f>
        <v>0.68622448979591832</v>
      </c>
      <c r="O7" s="45">
        <f>IMPORT3!AG3</f>
        <v>123</v>
      </c>
      <c r="P7" s="53">
        <f>O7/L7</f>
        <v>0.31377551020408162</v>
      </c>
      <c r="Q7" s="9">
        <f t="shared" si="2"/>
        <v>756</v>
      </c>
    </row>
    <row r="8" spans="1:17" s="9" customFormat="1" ht="21" x14ac:dyDescent="0.55000000000000004">
      <c r="B8" s="10"/>
      <c r="C8" s="45" t="s">
        <v>35</v>
      </c>
      <c r="D8" s="46">
        <v>3</v>
      </c>
      <c r="E8" s="47">
        <f>IMPORT3!H4</f>
        <v>338</v>
      </c>
      <c r="F8" s="47">
        <f>IMPORT3!I4</f>
        <v>147</v>
      </c>
      <c r="G8" s="47">
        <f>IMPORT3!K4</f>
        <v>191</v>
      </c>
      <c r="H8" s="36">
        <f t="shared" si="0"/>
        <v>0.5650887573964497</v>
      </c>
      <c r="I8" s="47">
        <f>IMPORT3!M4</f>
        <v>12</v>
      </c>
      <c r="J8" s="36">
        <f t="shared" si="1"/>
        <v>3.5502958579881658E-2</v>
      </c>
      <c r="K8" s="47">
        <f>IMPORT3!P4</f>
        <v>4</v>
      </c>
      <c r="L8" s="48">
        <f>IMPORT3!S4</f>
        <v>175</v>
      </c>
      <c r="M8" s="45">
        <f>IMPORT3!Z4</f>
        <v>127</v>
      </c>
      <c r="N8" s="53">
        <f>M8/L8</f>
        <v>0.72571428571428576</v>
      </c>
      <c r="O8" s="45">
        <f>IMPORT3!AG4</f>
        <v>48</v>
      </c>
      <c r="P8" s="53">
        <f>O8/L8</f>
        <v>0.2742857142857143</v>
      </c>
      <c r="Q8" s="9">
        <f t="shared" si="2"/>
        <v>338</v>
      </c>
    </row>
    <row r="9" spans="1:17" s="9" customFormat="1" ht="21" x14ac:dyDescent="0.55000000000000004">
      <c r="B9" s="10"/>
      <c r="C9" s="45" t="s">
        <v>36</v>
      </c>
      <c r="D9" s="46">
        <v>4</v>
      </c>
      <c r="E9" s="47">
        <f>IMPORT3!H5</f>
        <v>170</v>
      </c>
      <c r="F9" s="47">
        <f>IMPORT3!I5</f>
        <v>76</v>
      </c>
      <c r="G9" s="47">
        <f>IMPORT3!K5</f>
        <v>94</v>
      </c>
      <c r="H9" s="36">
        <f t="shared" si="0"/>
        <v>0.55294117647058827</v>
      </c>
      <c r="I9" s="47">
        <f>IMPORT3!M5</f>
        <v>1</v>
      </c>
      <c r="J9" s="36">
        <f t="shared" si="1"/>
        <v>5.8823529411764705E-3</v>
      </c>
      <c r="K9" s="47">
        <f>IMPORT3!P5</f>
        <v>2</v>
      </c>
      <c r="L9" s="48">
        <f>IMPORT3!S5</f>
        <v>91</v>
      </c>
      <c r="M9" s="45">
        <f>IMPORT3!Z5</f>
        <v>52</v>
      </c>
      <c r="N9" s="53">
        <f>M9/L9</f>
        <v>0.5714285714285714</v>
      </c>
      <c r="O9" s="45">
        <f>IMPORT3!AG5</f>
        <v>39</v>
      </c>
      <c r="P9" s="53">
        <f>O9/L9</f>
        <v>0.42857142857142855</v>
      </c>
      <c r="Q9" s="9">
        <f t="shared" si="2"/>
        <v>170</v>
      </c>
    </row>
    <row r="10" spans="1:17" s="9" customFormat="1" ht="21.75" thickBot="1" x14ac:dyDescent="0.6">
      <c r="B10" s="10"/>
      <c r="C10" s="49" t="s">
        <v>37</v>
      </c>
      <c r="D10" s="50">
        <v>5</v>
      </c>
      <c r="E10" s="51">
        <f>IMPORT3!H6</f>
        <v>130</v>
      </c>
      <c r="F10" s="51">
        <f>IMPORT3!I6</f>
        <v>49</v>
      </c>
      <c r="G10" s="51">
        <f>IMPORT3!K6</f>
        <v>81</v>
      </c>
      <c r="H10" s="55">
        <f t="shared" si="0"/>
        <v>0.62307692307692308</v>
      </c>
      <c r="I10" s="51">
        <f>IMPORT3!M6</f>
        <v>2</v>
      </c>
      <c r="J10" s="55">
        <f t="shared" si="1"/>
        <v>1.5384615384615385E-2</v>
      </c>
      <c r="K10" s="51">
        <f>IMPORT3!P6</f>
        <v>1</v>
      </c>
      <c r="L10" s="52">
        <f>IMPORT3!S6</f>
        <v>78</v>
      </c>
      <c r="M10" s="49">
        <f>IMPORT3!Z6</f>
        <v>45</v>
      </c>
      <c r="N10" s="56">
        <f>M10/L10</f>
        <v>0.57692307692307687</v>
      </c>
      <c r="O10" s="49">
        <f>IMPORT3!AG6</f>
        <v>33</v>
      </c>
      <c r="P10" s="56">
        <f>O10/L10</f>
        <v>0.42307692307692307</v>
      </c>
      <c r="Q10" s="9">
        <f t="shared" si="2"/>
        <v>130</v>
      </c>
    </row>
    <row r="11" spans="1:17" ht="13.5" thickBot="1" x14ac:dyDescent="0.25">
      <c r="C11" s="11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>
        <f>SUM(Q5:Q10)</f>
        <v>2251</v>
      </c>
    </row>
    <row r="12" spans="1:17" ht="13.5" thickBot="1" x14ac:dyDescent="0.25"/>
    <row r="13" spans="1:17" s="2" customFormat="1" x14ac:dyDescent="0.2">
      <c r="M13" s="13" t="str">
        <f>M3</f>
        <v>Emmanuel</v>
      </c>
      <c r="N13" s="14" t="str">
        <f>N3</f>
        <v>MACRON</v>
      </c>
      <c r="O13" s="13" t="str">
        <f>O3</f>
        <v>Marine</v>
      </c>
      <c r="P13" s="14" t="str">
        <f>P3</f>
        <v>LE PEN</v>
      </c>
    </row>
    <row r="14" spans="1:17" s="18" customFormat="1" ht="36.75" thickBot="1" x14ac:dyDescent="0.25">
      <c r="C14" s="15" t="s">
        <v>52</v>
      </c>
      <c r="D14" s="8" t="s">
        <v>53</v>
      </c>
      <c r="E14" s="15" t="s">
        <v>0</v>
      </c>
      <c r="F14" s="15" t="s">
        <v>54</v>
      </c>
      <c r="G14" s="15" t="s">
        <v>1</v>
      </c>
      <c r="H14" s="15" t="s">
        <v>20</v>
      </c>
      <c r="I14" s="15" t="s">
        <v>2</v>
      </c>
      <c r="J14" s="15" t="s">
        <v>12</v>
      </c>
      <c r="K14" s="15" t="s">
        <v>3</v>
      </c>
      <c r="L14" s="15" t="s">
        <v>4</v>
      </c>
      <c r="M14" s="16" t="s">
        <v>5</v>
      </c>
      <c r="N14" s="17" t="s">
        <v>6</v>
      </c>
      <c r="O14" s="16" t="s">
        <v>5</v>
      </c>
      <c r="P14" s="17" t="s">
        <v>6</v>
      </c>
    </row>
    <row r="15" spans="1:17" s="27" customFormat="1" ht="25.5" customHeight="1" thickBot="1" x14ac:dyDescent="0.25">
      <c r="C15" s="19" t="s">
        <v>32</v>
      </c>
      <c r="D15" s="20">
        <f>COUNTA(D5:D10)</f>
        <v>5</v>
      </c>
      <c r="E15" s="20">
        <f t="shared" ref="E15:P15" si="3">E5</f>
        <v>2251</v>
      </c>
      <c r="F15" s="20">
        <f t="shared" si="3"/>
        <v>986</v>
      </c>
      <c r="G15" s="20">
        <f t="shared" si="3"/>
        <v>1265</v>
      </c>
      <c r="H15" s="21">
        <f t="shared" si="3"/>
        <v>0.56197245668591733</v>
      </c>
      <c r="I15" s="22">
        <f t="shared" si="3"/>
        <v>27</v>
      </c>
      <c r="J15" s="21">
        <f t="shared" si="3"/>
        <v>1.1994669035984007E-2</v>
      </c>
      <c r="K15" s="20">
        <f t="shared" si="3"/>
        <v>30</v>
      </c>
      <c r="L15" s="20">
        <f t="shared" si="3"/>
        <v>1208</v>
      </c>
      <c r="M15" s="23">
        <f t="shared" si="3"/>
        <v>814</v>
      </c>
      <c r="N15" s="24">
        <f t="shared" si="3"/>
        <v>0.67384105960264906</v>
      </c>
      <c r="O15" s="25">
        <f t="shared" si="3"/>
        <v>394</v>
      </c>
      <c r="P15" s="26">
        <f t="shared" si="3"/>
        <v>0.32615894039735099</v>
      </c>
    </row>
    <row r="17" spans="6:12" x14ac:dyDescent="0.2">
      <c r="F17" s="28" t="s">
        <v>55</v>
      </c>
      <c r="G17" s="29">
        <f>(236-COUNTBLANK(G5:G10))/236</f>
        <v>1</v>
      </c>
      <c r="I17" s="30"/>
      <c r="J17" s="30"/>
    </row>
    <row r="18" spans="6:12" x14ac:dyDescent="0.2">
      <c r="F18" s="28" t="s">
        <v>56</v>
      </c>
      <c r="G18" s="31">
        <f>Q11/E15</f>
        <v>1</v>
      </c>
      <c r="I18" s="32"/>
      <c r="J18" s="32"/>
    </row>
    <row r="19" spans="6:12" x14ac:dyDescent="0.2">
      <c r="I19" s="33"/>
      <c r="J19" s="33"/>
    </row>
    <row r="21" spans="6:12" x14ac:dyDescent="0.2">
      <c r="K21" s="30"/>
      <c r="L21" s="30"/>
    </row>
    <row r="22" spans="6:12" x14ac:dyDescent="0.2">
      <c r="K22" s="32"/>
      <c r="L22" s="32"/>
    </row>
    <row r="23" spans="6:12" x14ac:dyDescent="0.2">
      <c r="K23" s="34"/>
      <c r="L23" s="34"/>
    </row>
  </sheetData>
  <pageMargins left="0.7" right="0.7" top="0.75" bottom="0.75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"/>
  <sheetViews>
    <sheetView topLeftCell="N1" workbookViewId="0">
      <selection activeCell="G1" sqref="A1:AI3"/>
    </sheetView>
  </sheetViews>
  <sheetFormatPr baseColWidth="10" defaultRowHeight="12.75" x14ac:dyDescent="0.2"/>
  <sheetData>
    <row r="1" spans="1:35" x14ac:dyDescent="0.2">
      <c r="A1" t="s">
        <v>57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  <c r="H1" t="s">
        <v>0</v>
      </c>
      <c r="I1" t="s">
        <v>64</v>
      </c>
      <c r="J1" t="s">
        <v>65</v>
      </c>
      <c r="K1" t="s">
        <v>1</v>
      </c>
      <c r="L1" t="s">
        <v>66</v>
      </c>
      <c r="M1" t="s">
        <v>2</v>
      </c>
      <c r="N1" t="s">
        <v>67</v>
      </c>
      <c r="O1" t="s">
        <v>68</v>
      </c>
      <c r="P1" t="s">
        <v>3</v>
      </c>
      <c r="Q1" t="s">
        <v>69</v>
      </c>
      <c r="R1" t="s">
        <v>70</v>
      </c>
      <c r="S1" t="s">
        <v>4</v>
      </c>
      <c r="T1" t="s">
        <v>71</v>
      </c>
      <c r="U1" t="s">
        <v>72</v>
      </c>
      <c r="V1" t="s">
        <v>73</v>
      </c>
      <c r="W1" t="s">
        <v>74</v>
      </c>
      <c r="X1" t="s">
        <v>75</v>
      </c>
      <c r="Y1" t="s">
        <v>76</v>
      </c>
      <c r="Z1" t="s">
        <v>5</v>
      </c>
      <c r="AA1" t="s">
        <v>77</v>
      </c>
      <c r="AB1" t="s">
        <v>6</v>
      </c>
    </row>
    <row r="2" spans="1:35" x14ac:dyDescent="0.2">
      <c r="A2" t="s">
        <v>78</v>
      </c>
      <c r="B2" t="s">
        <v>79</v>
      </c>
      <c r="C2">
        <v>1</v>
      </c>
      <c r="D2" t="s">
        <v>80</v>
      </c>
      <c r="E2">
        <v>46</v>
      </c>
      <c r="F2" t="s">
        <v>86</v>
      </c>
      <c r="G2">
        <v>1</v>
      </c>
      <c r="H2">
        <v>276</v>
      </c>
      <c r="I2">
        <v>144</v>
      </c>
      <c r="J2">
        <v>52.17</v>
      </c>
      <c r="K2">
        <v>132</v>
      </c>
      <c r="L2">
        <v>47.83</v>
      </c>
      <c r="M2">
        <v>1</v>
      </c>
      <c r="N2">
        <v>0.36</v>
      </c>
      <c r="O2">
        <v>0.76</v>
      </c>
      <c r="P2">
        <v>0</v>
      </c>
      <c r="Q2">
        <v>0</v>
      </c>
      <c r="R2">
        <v>0</v>
      </c>
      <c r="S2">
        <v>131</v>
      </c>
      <c r="T2">
        <v>47.46</v>
      </c>
      <c r="U2">
        <v>99.24</v>
      </c>
      <c r="V2">
        <v>1</v>
      </c>
      <c r="W2" t="s">
        <v>82</v>
      </c>
      <c r="X2" t="s">
        <v>7</v>
      </c>
      <c r="Y2" t="s">
        <v>8</v>
      </c>
      <c r="Z2">
        <v>82</v>
      </c>
      <c r="AA2">
        <v>29.71</v>
      </c>
      <c r="AB2">
        <v>62.6</v>
      </c>
      <c r="AC2">
        <v>2</v>
      </c>
      <c r="AD2" t="s">
        <v>83</v>
      </c>
      <c r="AE2" t="s">
        <v>9</v>
      </c>
      <c r="AF2" t="s">
        <v>10</v>
      </c>
      <c r="AG2">
        <v>49</v>
      </c>
      <c r="AH2">
        <v>17.75</v>
      </c>
      <c r="AI2">
        <v>37.4</v>
      </c>
    </row>
    <row r="3" spans="1:35" x14ac:dyDescent="0.2">
      <c r="A3" t="s">
        <v>78</v>
      </c>
      <c r="B3" t="s">
        <v>79</v>
      </c>
      <c r="C3">
        <v>1</v>
      </c>
      <c r="D3" t="s">
        <v>80</v>
      </c>
      <c r="E3">
        <v>46</v>
      </c>
      <c r="F3" t="s">
        <v>86</v>
      </c>
      <c r="G3">
        <v>2</v>
      </c>
      <c r="H3">
        <v>121</v>
      </c>
      <c r="I3">
        <v>60</v>
      </c>
      <c r="J3">
        <v>49.59</v>
      </c>
      <c r="K3">
        <v>61</v>
      </c>
      <c r="L3">
        <v>50.41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61</v>
      </c>
      <c r="T3">
        <v>50.41</v>
      </c>
      <c r="U3">
        <v>100</v>
      </c>
      <c r="V3">
        <v>1</v>
      </c>
      <c r="W3" t="s">
        <v>82</v>
      </c>
      <c r="X3" t="s">
        <v>7</v>
      </c>
      <c r="Y3" t="s">
        <v>8</v>
      </c>
      <c r="Z3">
        <v>33</v>
      </c>
      <c r="AA3">
        <v>27.27</v>
      </c>
      <c r="AB3">
        <v>54.1</v>
      </c>
      <c r="AC3">
        <v>2</v>
      </c>
      <c r="AD3" t="s">
        <v>83</v>
      </c>
      <c r="AE3" t="s">
        <v>9</v>
      </c>
      <c r="AF3" t="s">
        <v>10</v>
      </c>
      <c r="AG3">
        <v>28</v>
      </c>
      <c r="AH3">
        <v>23.14</v>
      </c>
      <c r="AI3">
        <v>45.9</v>
      </c>
    </row>
    <row r="4" spans="1:35" x14ac:dyDescent="0.2">
      <c r="A4" t="s">
        <v>78</v>
      </c>
      <c r="B4" t="s">
        <v>79</v>
      </c>
      <c r="C4">
        <v>1</v>
      </c>
      <c r="D4" t="s">
        <v>80</v>
      </c>
      <c r="E4">
        <v>46</v>
      </c>
      <c r="F4" t="s">
        <v>86</v>
      </c>
      <c r="G4">
        <v>3</v>
      </c>
      <c r="H4">
        <v>115</v>
      </c>
      <c r="I4">
        <v>44</v>
      </c>
      <c r="J4">
        <v>38.26</v>
      </c>
      <c r="K4">
        <v>71</v>
      </c>
      <c r="L4">
        <v>61.74</v>
      </c>
      <c r="M4">
        <v>2</v>
      </c>
      <c r="N4">
        <v>1.74</v>
      </c>
      <c r="O4">
        <v>2.82</v>
      </c>
      <c r="P4">
        <v>0</v>
      </c>
      <c r="Q4">
        <v>0</v>
      </c>
      <c r="R4">
        <v>0</v>
      </c>
      <c r="S4">
        <v>69</v>
      </c>
      <c r="T4">
        <v>60</v>
      </c>
      <c r="U4">
        <v>97.18</v>
      </c>
      <c r="V4">
        <v>1</v>
      </c>
      <c r="W4" t="s">
        <v>82</v>
      </c>
      <c r="X4" t="s">
        <v>7</v>
      </c>
      <c r="Y4" t="s">
        <v>8</v>
      </c>
      <c r="Z4">
        <v>19</v>
      </c>
      <c r="AA4">
        <v>16.52</v>
      </c>
      <c r="AB4">
        <v>27.54</v>
      </c>
      <c r="AC4">
        <v>2</v>
      </c>
      <c r="AD4" t="s">
        <v>83</v>
      </c>
      <c r="AE4" t="s">
        <v>9</v>
      </c>
      <c r="AF4" t="s">
        <v>10</v>
      </c>
      <c r="AG4">
        <v>50</v>
      </c>
      <c r="AH4">
        <v>43.48</v>
      </c>
      <c r="AI4">
        <v>72.459999999999994</v>
      </c>
    </row>
    <row r="5" spans="1:35" x14ac:dyDescent="0.2">
      <c r="A5" t="s">
        <v>78</v>
      </c>
      <c r="B5" t="s">
        <v>79</v>
      </c>
      <c r="C5">
        <v>1</v>
      </c>
      <c r="D5" t="s">
        <v>80</v>
      </c>
      <c r="E5">
        <v>46</v>
      </c>
      <c r="F5" t="s">
        <v>86</v>
      </c>
      <c r="G5">
        <v>4</v>
      </c>
      <c r="H5">
        <v>90</v>
      </c>
      <c r="I5">
        <v>33</v>
      </c>
      <c r="J5">
        <v>36.67</v>
      </c>
      <c r="K5">
        <v>57</v>
      </c>
      <c r="L5">
        <v>63.33</v>
      </c>
      <c r="M5">
        <v>2</v>
      </c>
      <c r="N5">
        <v>2.2200000000000002</v>
      </c>
      <c r="O5">
        <v>3.51</v>
      </c>
      <c r="P5">
        <v>0</v>
      </c>
      <c r="Q5">
        <v>0</v>
      </c>
      <c r="R5">
        <v>0</v>
      </c>
      <c r="S5">
        <v>55</v>
      </c>
      <c r="T5">
        <v>61.11</v>
      </c>
      <c r="U5">
        <v>96.49</v>
      </c>
      <c r="V5">
        <v>1</v>
      </c>
      <c r="W5" t="s">
        <v>82</v>
      </c>
      <c r="X5" t="s">
        <v>7</v>
      </c>
      <c r="Y5" t="s">
        <v>8</v>
      </c>
      <c r="Z5">
        <v>15</v>
      </c>
      <c r="AA5">
        <v>16.670000000000002</v>
      </c>
      <c r="AB5">
        <v>27.27</v>
      </c>
      <c r="AC5">
        <v>2</v>
      </c>
      <c r="AD5" t="s">
        <v>83</v>
      </c>
      <c r="AE5" t="s">
        <v>9</v>
      </c>
      <c r="AF5" t="s">
        <v>10</v>
      </c>
      <c r="AG5">
        <v>40</v>
      </c>
      <c r="AH5">
        <v>44.44</v>
      </c>
      <c r="AI5">
        <v>72.73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Q22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13</v>
      </c>
      <c r="F1" s="3" t="s">
        <v>89</v>
      </c>
    </row>
    <row r="2" spans="1:17" ht="13.5" thickBot="1" x14ac:dyDescent="0.25">
      <c r="C2" s="4" t="s">
        <v>14</v>
      </c>
    </row>
    <row r="3" spans="1:17" s="2" customFormat="1" ht="25.5" customHeight="1" x14ac:dyDescent="0.2">
      <c r="C3" s="5">
        <f ca="1">NOW()</f>
        <v>42865.428989930559</v>
      </c>
      <c r="M3" s="57" t="s">
        <v>8</v>
      </c>
      <c r="N3" s="58" t="s">
        <v>7</v>
      </c>
      <c r="O3" s="57" t="s">
        <v>10</v>
      </c>
      <c r="P3" s="59" t="s">
        <v>9</v>
      </c>
    </row>
    <row r="4" spans="1:17" ht="24.75" thickBot="1" x14ac:dyDescent="0.25">
      <c r="A4" s="6" t="s">
        <v>15</v>
      </c>
      <c r="B4" s="6" t="s">
        <v>16</v>
      </c>
      <c r="C4" s="7" t="s">
        <v>17</v>
      </c>
      <c r="D4" s="8" t="s">
        <v>18</v>
      </c>
      <c r="E4" s="7" t="s">
        <v>0</v>
      </c>
      <c r="F4" s="7" t="s">
        <v>19</v>
      </c>
      <c r="G4" s="7" t="s">
        <v>1</v>
      </c>
      <c r="H4" s="7" t="s">
        <v>20</v>
      </c>
      <c r="I4" s="7" t="s">
        <v>2</v>
      </c>
      <c r="J4" s="7" t="s">
        <v>12</v>
      </c>
      <c r="K4" s="7" t="s">
        <v>3</v>
      </c>
      <c r="L4" s="7" t="s">
        <v>4</v>
      </c>
      <c r="M4" s="60" t="s">
        <v>5</v>
      </c>
      <c r="N4" s="61" t="s">
        <v>6</v>
      </c>
      <c r="O4" s="60" t="s">
        <v>5</v>
      </c>
      <c r="P4" s="62" t="s">
        <v>6</v>
      </c>
    </row>
    <row r="5" spans="1:17" s="35" customFormat="1" ht="15" x14ac:dyDescent="0.25">
      <c r="A5" s="37">
        <v>1</v>
      </c>
      <c r="B5" s="38" t="s">
        <v>21</v>
      </c>
      <c r="C5" s="39" t="s">
        <v>11</v>
      </c>
      <c r="D5" s="40"/>
      <c r="E5" s="41">
        <f>SUM(E6:E9)</f>
        <v>602</v>
      </c>
      <c r="F5" s="41">
        <f>SUM(F6:F9)</f>
        <v>281</v>
      </c>
      <c r="G5" s="41">
        <f>SUM(G6:G9)</f>
        <v>321</v>
      </c>
      <c r="H5" s="42">
        <f t="shared" ref="H5:H9" si="0">G5/E5</f>
        <v>0.53322259136212624</v>
      </c>
      <c r="I5" s="63">
        <f>SUM(I6:I9)</f>
        <v>5</v>
      </c>
      <c r="J5" s="43">
        <f t="shared" ref="J5:J9" si="1">I5/E5</f>
        <v>8.3056478405315621E-3</v>
      </c>
      <c r="K5" s="41">
        <f>SUM(K6:K9)</f>
        <v>0</v>
      </c>
      <c r="L5" s="44">
        <f>SUM(L6:L9)</f>
        <v>316</v>
      </c>
      <c r="M5" s="39">
        <f>SUM(M6:M9)</f>
        <v>149</v>
      </c>
      <c r="N5" s="54">
        <f>M5/$L5</f>
        <v>0.47151898734177217</v>
      </c>
      <c r="O5" s="39">
        <f>SUM(O6:O9)</f>
        <v>167</v>
      </c>
      <c r="P5" s="54">
        <f>O5/$L5</f>
        <v>0.52848101265822789</v>
      </c>
      <c r="Q5" s="35">
        <f t="shared" ref="Q5:Q9" si="2">IF(AND(NOT(ISBLANK($L5)),NOT(ISBLANK($D5))),$E5,0)</f>
        <v>0</v>
      </c>
    </row>
    <row r="6" spans="1:17" s="9" customFormat="1" ht="21" x14ac:dyDescent="0.55000000000000004">
      <c r="B6" s="10"/>
      <c r="C6" s="45" t="s">
        <v>38</v>
      </c>
      <c r="D6" s="46">
        <v>1</v>
      </c>
      <c r="E6" s="47">
        <f>IMPORT4!H2</f>
        <v>276</v>
      </c>
      <c r="F6" s="47">
        <f>IMPORT4!I2</f>
        <v>144</v>
      </c>
      <c r="G6" s="47">
        <f>IMPORT4!K2</f>
        <v>132</v>
      </c>
      <c r="H6" s="36">
        <f t="shared" si="0"/>
        <v>0.47826086956521741</v>
      </c>
      <c r="I6" s="47">
        <f>IMPORT4!M2</f>
        <v>1</v>
      </c>
      <c r="J6" s="36">
        <f t="shared" si="1"/>
        <v>3.6231884057971015E-3</v>
      </c>
      <c r="K6" s="47">
        <f>IMPORT4!P2</f>
        <v>0</v>
      </c>
      <c r="L6" s="48">
        <f>IMPORT4!S2</f>
        <v>131</v>
      </c>
      <c r="M6" s="45">
        <f>IMPORT4!Z2</f>
        <v>82</v>
      </c>
      <c r="N6" s="53">
        <f>M6/L6</f>
        <v>0.62595419847328249</v>
      </c>
      <c r="O6" s="45">
        <f>IMPORT4!AG2</f>
        <v>49</v>
      </c>
      <c r="P6" s="53">
        <f>O6/L6</f>
        <v>0.37404580152671757</v>
      </c>
      <c r="Q6" s="9">
        <f t="shared" si="2"/>
        <v>276</v>
      </c>
    </row>
    <row r="7" spans="1:17" s="9" customFormat="1" ht="21" x14ac:dyDescent="0.55000000000000004">
      <c r="B7" s="10"/>
      <c r="C7" s="45" t="s">
        <v>39</v>
      </c>
      <c r="D7" s="46">
        <v>2</v>
      </c>
      <c r="E7" s="47">
        <f>IMPORT4!H3</f>
        <v>121</v>
      </c>
      <c r="F7" s="47">
        <f>IMPORT4!I3</f>
        <v>60</v>
      </c>
      <c r="G7" s="47">
        <f>IMPORT4!K3</f>
        <v>61</v>
      </c>
      <c r="H7" s="36">
        <f t="shared" si="0"/>
        <v>0.50413223140495866</v>
      </c>
      <c r="I7" s="47">
        <f>IMPORT4!M3</f>
        <v>0</v>
      </c>
      <c r="J7" s="36">
        <f t="shared" si="1"/>
        <v>0</v>
      </c>
      <c r="K7" s="47">
        <f>IMPORT4!P3</f>
        <v>0</v>
      </c>
      <c r="L7" s="48">
        <f>IMPORT4!S3</f>
        <v>61</v>
      </c>
      <c r="M7" s="45">
        <f>IMPORT4!Z3</f>
        <v>33</v>
      </c>
      <c r="N7" s="53">
        <f>M7/L7</f>
        <v>0.54098360655737709</v>
      </c>
      <c r="O7" s="45">
        <f>IMPORT4!AG3</f>
        <v>28</v>
      </c>
      <c r="P7" s="53">
        <f>O7/L7</f>
        <v>0.45901639344262296</v>
      </c>
      <c r="Q7" s="9">
        <f t="shared" si="2"/>
        <v>121</v>
      </c>
    </row>
    <row r="8" spans="1:17" s="9" customFormat="1" ht="21" x14ac:dyDescent="0.55000000000000004">
      <c r="B8" s="10"/>
      <c r="C8" s="45" t="s">
        <v>40</v>
      </c>
      <c r="D8" s="46">
        <v>3</v>
      </c>
      <c r="E8" s="47">
        <f>IMPORT4!H4</f>
        <v>115</v>
      </c>
      <c r="F8" s="47">
        <f>IMPORT4!I4</f>
        <v>44</v>
      </c>
      <c r="G8" s="47">
        <f>IMPORT4!K4</f>
        <v>71</v>
      </c>
      <c r="H8" s="36">
        <f t="shared" si="0"/>
        <v>0.61739130434782608</v>
      </c>
      <c r="I8" s="47">
        <f>IMPORT4!M4</f>
        <v>2</v>
      </c>
      <c r="J8" s="36">
        <f t="shared" si="1"/>
        <v>1.7391304347826087E-2</v>
      </c>
      <c r="K8" s="47">
        <f>IMPORT4!P4</f>
        <v>0</v>
      </c>
      <c r="L8" s="48">
        <f>IMPORT4!S4</f>
        <v>69</v>
      </c>
      <c r="M8" s="45">
        <f>IMPORT4!Z4</f>
        <v>19</v>
      </c>
      <c r="N8" s="53">
        <f>M8/L8</f>
        <v>0.27536231884057971</v>
      </c>
      <c r="O8" s="45">
        <f>IMPORT4!AG4</f>
        <v>50</v>
      </c>
      <c r="P8" s="53">
        <f>O8/L8</f>
        <v>0.72463768115942029</v>
      </c>
      <c r="Q8" s="9">
        <f t="shared" si="2"/>
        <v>115</v>
      </c>
    </row>
    <row r="9" spans="1:17" s="9" customFormat="1" ht="21.75" thickBot="1" x14ac:dyDescent="0.6">
      <c r="B9" s="10"/>
      <c r="C9" s="49" t="s">
        <v>41</v>
      </c>
      <c r="D9" s="50">
        <v>4</v>
      </c>
      <c r="E9" s="51">
        <f>IMPORT4!H5</f>
        <v>90</v>
      </c>
      <c r="F9" s="51">
        <f>IMPORT4!I5</f>
        <v>33</v>
      </c>
      <c r="G9" s="51">
        <f>IMPORT4!K5</f>
        <v>57</v>
      </c>
      <c r="H9" s="55">
        <f t="shared" si="0"/>
        <v>0.6333333333333333</v>
      </c>
      <c r="I9" s="51">
        <f>IMPORT4!M5</f>
        <v>2</v>
      </c>
      <c r="J9" s="55">
        <f t="shared" si="1"/>
        <v>2.2222222222222223E-2</v>
      </c>
      <c r="K9" s="51">
        <f>IMPORT4!P5</f>
        <v>0</v>
      </c>
      <c r="L9" s="52">
        <f>IMPORT4!S5</f>
        <v>55</v>
      </c>
      <c r="M9" s="49">
        <f>IMPORT4!Z5</f>
        <v>15</v>
      </c>
      <c r="N9" s="56">
        <f>M9/L9</f>
        <v>0.27272727272727271</v>
      </c>
      <c r="O9" s="49">
        <f>IMPORT4!AG5</f>
        <v>40</v>
      </c>
      <c r="P9" s="56">
        <f>O9/L9</f>
        <v>0.72727272727272729</v>
      </c>
      <c r="Q9" s="9">
        <f t="shared" si="2"/>
        <v>90</v>
      </c>
    </row>
    <row r="10" spans="1:17" ht="13.5" thickBot="1" x14ac:dyDescent="0.25">
      <c r="C10" s="11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>
        <f>SUM(Q5:Q9)</f>
        <v>602</v>
      </c>
    </row>
    <row r="11" spans="1:17" ht="13.5" thickBot="1" x14ac:dyDescent="0.25"/>
    <row r="12" spans="1:17" s="2" customFormat="1" x14ac:dyDescent="0.2">
      <c r="M12" s="13" t="str">
        <f>M3</f>
        <v>Emmanuel</v>
      </c>
      <c r="N12" s="14" t="str">
        <f>N3</f>
        <v>MACRON</v>
      </c>
      <c r="O12" s="13" t="str">
        <f>O3</f>
        <v>Marine</v>
      </c>
      <c r="P12" s="14" t="str">
        <f>P3</f>
        <v>LE PEN</v>
      </c>
    </row>
    <row r="13" spans="1:17" s="18" customFormat="1" ht="36.75" thickBot="1" x14ac:dyDescent="0.25">
      <c r="C13" s="15" t="s">
        <v>52</v>
      </c>
      <c r="D13" s="8" t="s">
        <v>53</v>
      </c>
      <c r="E13" s="15" t="s">
        <v>0</v>
      </c>
      <c r="F13" s="15" t="s">
        <v>54</v>
      </c>
      <c r="G13" s="15" t="s">
        <v>1</v>
      </c>
      <c r="H13" s="15" t="s">
        <v>20</v>
      </c>
      <c r="I13" s="15" t="s">
        <v>2</v>
      </c>
      <c r="J13" s="15" t="s">
        <v>12</v>
      </c>
      <c r="K13" s="15" t="s">
        <v>3</v>
      </c>
      <c r="L13" s="15" t="s">
        <v>4</v>
      </c>
      <c r="M13" s="16" t="s">
        <v>5</v>
      </c>
      <c r="N13" s="17" t="s">
        <v>6</v>
      </c>
      <c r="O13" s="16" t="s">
        <v>5</v>
      </c>
      <c r="P13" s="17" t="s">
        <v>6</v>
      </c>
    </row>
    <row r="14" spans="1:17" s="27" customFormat="1" ht="25.5" customHeight="1" thickBot="1" x14ac:dyDescent="0.25">
      <c r="C14" s="19" t="s">
        <v>11</v>
      </c>
      <c r="D14" s="20">
        <f>COUNTA(D5:D9)</f>
        <v>4</v>
      </c>
      <c r="E14" s="20">
        <f t="shared" ref="E14:P14" si="3">E5</f>
        <v>602</v>
      </c>
      <c r="F14" s="20">
        <f t="shared" si="3"/>
        <v>281</v>
      </c>
      <c r="G14" s="20">
        <f t="shared" si="3"/>
        <v>321</v>
      </c>
      <c r="H14" s="21">
        <f t="shared" si="3"/>
        <v>0.53322259136212624</v>
      </c>
      <c r="I14" s="22">
        <f t="shared" si="3"/>
        <v>5</v>
      </c>
      <c r="J14" s="21">
        <f t="shared" si="3"/>
        <v>8.3056478405315621E-3</v>
      </c>
      <c r="K14" s="20">
        <f t="shared" si="3"/>
        <v>0</v>
      </c>
      <c r="L14" s="20">
        <f t="shared" si="3"/>
        <v>316</v>
      </c>
      <c r="M14" s="23">
        <f t="shared" si="3"/>
        <v>149</v>
      </c>
      <c r="N14" s="24">
        <f t="shared" si="3"/>
        <v>0.47151898734177217</v>
      </c>
      <c r="O14" s="25">
        <f t="shared" si="3"/>
        <v>167</v>
      </c>
      <c r="P14" s="26">
        <f t="shared" si="3"/>
        <v>0.52848101265822789</v>
      </c>
    </row>
    <row r="16" spans="1:17" x14ac:dyDescent="0.2">
      <c r="F16" s="28" t="s">
        <v>55</v>
      </c>
      <c r="G16" s="29">
        <f>(236-COUNTBLANK(G5:G9))/236</f>
        <v>1</v>
      </c>
      <c r="I16" s="30"/>
      <c r="J16" s="30"/>
    </row>
    <row r="17" spans="6:12" x14ac:dyDescent="0.2">
      <c r="F17" s="28" t="s">
        <v>56</v>
      </c>
      <c r="G17" s="31">
        <f>Q10/E14</f>
        <v>1</v>
      </c>
      <c r="I17" s="32"/>
      <c r="J17" s="32"/>
    </row>
    <row r="18" spans="6:12" x14ac:dyDescent="0.2">
      <c r="I18" s="33"/>
      <c r="J18" s="33"/>
    </row>
    <row r="20" spans="6:12" x14ac:dyDescent="0.2">
      <c r="K20" s="30"/>
      <c r="L20" s="30"/>
    </row>
    <row r="21" spans="6:12" x14ac:dyDescent="0.2">
      <c r="K21" s="32"/>
      <c r="L21" s="32"/>
    </row>
    <row r="22" spans="6:12" x14ac:dyDescent="0.2">
      <c r="K22" s="34"/>
      <c r="L22" s="34"/>
    </row>
  </sheetData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topLeftCell="L1" workbookViewId="0">
      <selection activeCell="G1" sqref="A1:AI3"/>
    </sheetView>
  </sheetViews>
  <sheetFormatPr baseColWidth="10" defaultRowHeight="12.75" x14ac:dyDescent="0.2"/>
  <sheetData>
    <row r="1" spans="1:35" x14ac:dyDescent="0.2">
      <c r="A1" t="s">
        <v>57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  <c r="H1" t="s">
        <v>0</v>
      </c>
      <c r="I1" t="s">
        <v>64</v>
      </c>
      <c r="J1" t="s">
        <v>65</v>
      </c>
      <c r="K1" t="s">
        <v>1</v>
      </c>
      <c r="L1" t="s">
        <v>66</v>
      </c>
      <c r="M1" t="s">
        <v>2</v>
      </c>
      <c r="N1" t="s">
        <v>67</v>
      </c>
      <c r="O1" t="s">
        <v>68</v>
      </c>
      <c r="P1" t="s">
        <v>3</v>
      </c>
      <c r="Q1" t="s">
        <v>69</v>
      </c>
      <c r="R1" t="s">
        <v>70</v>
      </c>
      <c r="S1" t="s">
        <v>4</v>
      </c>
      <c r="T1" t="s">
        <v>71</v>
      </c>
      <c r="U1" t="s">
        <v>72</v>
      </c>
      <c r="V1" t="s">
        <v>73</v>
      </c>
      <c r="W1" t="s">
        <v>74</v>
      </c>
      <c r="X1" t="s">
        <v>75</v>
      </c>
      <c r="Y1" t="s">
        <v>76</v>
      </c>
      <c r="Z1" t="s">
        <v>5</v>
      </c>
      <c r="AA1" t="s">
        <v>77</v>
      </c>
      <c r="AB1" t="s">
        <v>6</v>
      </c>
    </row>
    <row r="2" spans="1:35" x14ac:dyDescent="0.2">
      <c r="A2" t="s">
        <v>78</v>
      </c>
      <c r="B2" t="s">
        <v>79</v>
      </c>
      <c r="C2">
        <v>1</v>
      </c>
      <c r="D2" t="s">
        <v>80</v>
      </c>
      <c r="E2">
        <v>56</v>
      </c>
      <c r="F2" t="s">
        <v>87</v>
      </c>
      <c r="G2">
        <v>1</v>
      </c>
      <c r="H2">
        <v>264</v>
      </c>
      <c r="I2">
        <v>93</v>
      </c>
      <c r="J2">
        <v>35.229999999999997</v>
      </c>
      <c r="K2">
        <v>171</v>
      </c>
      <c r="L2">
        <v>64.77</v>
      </c>
      <c r="M2">
        <v>0</v>
      </c>
      <c r="N2">
        <v>0</v>
      </c>
      <c r="O2">
        <v>0</v>
      </c>
      <c r="P2">
        <v>4</v>
      </c>
      <c r="Q2">
        <v>1.52</v>
      </c>
      <c r="R2">
        <v>2.34</v>
      </c>
      <c r="S2">
        <v>167</v>
      </c>
      <c r="T2">
        <v>63.26</v>
      </c>
      <c r="U2">
        <v>97.66</v>
      </c>
      <c r="V2">
        <v>1</v>
      </c>
      <c r="W2" t="s">
        <v>82</v>
      </c>
      <c r="X2" t="s">
        <v>7</v>
      </c>
      <c r="Y2" t="s">
        <v>8</v>
      </c>
      <c r="Z2">
        <v>119</v>
      </c>
      <c r="AA2">
        <v>45.08</v>
      </c>
      <c r="AB2">
        <v>71.260000000000005</v>
      </c>
      <c r="AC2">
        <v>2</v>
      </c>
      <c r="AD2" t="s">
        <v>83</v>
      </c>
      <c r="AE2" t="s">
        <v>9</v>
      </c>
      <c r="AF2" t="s">
        <v>10</v>
      </c>
      <c r="AG2">
        <v>48</v>
      </c>
      <c r="AH2">
        <v>18.18</v>
      </c>
      <c r="AI2">
        <v>28.74</v>
      </c>
    </row>
    <row r="3" spans="1:35" x14ac:dyDescent="0.2">
      <c r="A3" t="s">
        <v>78</v>
      </c>
      <c r="B3" t="s">
        <v>79</v>
      </c>
      <c r="C3">
        <v>1</v>
      </c>
      <c r="D3" t="s">
        <v>80</v>
      </c>
      <c r="E3">
        <v>56</v>
      </c>
      <c r="F3" t="s">
        <v>87</v>
      </c>
      <c r="G3">
        <v>2</v>
      </c>
      <c r="H3">
        <v>261</v>
      </c>
      <c r="I3">
        <v>71</v>
      </c>
      <c r="J3">
        <v>27.2</v>
      </c>
      <c r="K3">
        <v>190</v>
      </c>
      <c r="L3">
        <v>72.8</v>
      </c>
      <c r="M3">
        <v>0</v>
      </c>
      <c r="N3">
        <v>0</v>
      </c>
      <c r="O3">
        <v>0</v>
      </c>
      <c r="P3">
        <v>2</v>
      </c>
      <c r="Q3">
        <v>0.77</v>
      </c>
      <c r="R3">
        <v>1.05</v>
      </c>
      <c r="S3">
        <v>188</v>
      </c>
      <c r="T3">
        <v>72.03</v>
      </c>
      <c r="U3">
        <v>98.95</v>
      </c>
      <c r="V3">
        <v>1</v>
      </c>
      <c r="W3" t="s">
        <v>82</v>
      </c>
      <c r="X3" t="s">
        <v>7</v>
      </c>
      <c r="Y3" t="s">
        <v>8</v>
      </c>
      <c r="Z3">
        <v>153</v>
      </c>
      <c r="AA3">
        <v>58.62</v>
      </c>
      <c r="AB3">
        <v>81.38</v>
      </c>
      <c r="AC3">
        <v>2</v>
      </c>
      <c r="AD3" t="s">
        <v>83</v>
      </c>
      <c r="AE3" t="s">
        <v>9</v>
      </c>
      <c r="AF3" t="s">
        <v>10</v>
      </c>
      <c r="AG3">
        <v>35</v>
      </c>
      <c r="AH3">
        <v>13.41</v>
      </c>
      <c r="AI3">
        <v>18.62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IMPORT1</vt:lpstr>
      <vt:lpstr>FATU HIVA</vt:lpstr>
      <vt:lpstr>IMPORT2</vt:lpstr>
      <vt:lpstr>HIVA OA</vt:lpstr>
      <vt:lpstr>IMPORT3</vt:lpstr>
      <vt:lpstr>NUKU HIVA</vt:lpstr>
      <vt:lpstr>IMPORT4</vt:lpstr>
      <vt:lpstr>TAHUATA</vt:lpstr>
      <vt:lpstr>IMPORT5</vt:lpstr>
      <vt:lpstr>UA HUKA</vt:lpstr>
      <vt:lpstr>IMPORT6</vt:lpstr>
      <vt:lpstr>UA POU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Presse ELECTIONS</dc:title>
  <dc:subject>Fichier ELECTION pour la Communication</dc:subject>
  <dc:creator>Capucine MONG YEN</dc:creator>
  <cp:keywords>election presse communication</cp:keywords>
  <cp:lastModifiedBy>Capucine MONG YEN</cp:lastModifiedBy>
  <cp:revision>39</cp:revision>
  <cp:lastPrinted>2017-05-09T17:58:55Z</cp:lastPrinted>
  <dcterms:created xsi:type="dcterms:W3CDTF">2017-05-04T01:34:25Z</dcterms:created>
  <dcterms:modified xsi:type="dcterms:W3CDTF">2017-05-10T20:17:45Z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1</vt:i4>
  </property>
</Properties>
</file>